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155" yWindow="1365" windowWidth="19425" windowHeight="11025"/>
  </bookViews>
  <sheets>
    <sheet name="Introduction" sheetId="5" r:id="rId1"/>
    <sheet name="A. HTT General" sheetId="8" r:id="rId2"/>
    <sheet name="B1. HTT Mortgage Assets" sheetId="9" r:id="rId3"/>
    <sheet name="B2. HTT Public Sector Assets" sheetId="10" r:id="rId4"/>
    <sheet name="B3. HTT Shipping Assets" sheetId="11" r:id="rId5"/>
    <sheet name="C. HTT Harmonised Glossary" sheetId="12" r:id="rId6"/>
    <sheet name="Additional French information" sheetId="17" r:id="rId7"/>
    <sheet name="Disclaimer" sheetId="13" r:id="rId8"/>
    <sheet name="E.g. General" sheetId="15" r:id="rId9"/>
    <sheet name="E.g. Other" sheetId="16" r:id="rId10"/>
  </sheets>
  <externalReferences>
    <externalReference r:id="rId11"/>
    <externalReference r:id="rId12"/>
  </externalReferences>
  <definedNames>
    <definedName name="_xlnm._FilterDatabase" localSheetId="2" hidden="1">'B1. HTT Mortgage Assets'!$A$11:$D$168</definedName>
    <definedName name="acceptable_use_policy" localSheetId="7">Disclaimer!#REF!</definedName>
    <definedName name="general_tc" localSheetId="7">Disclaimer!$A$61</definedName>
    <definedName name="_xlnm.Print_Titles" localSheetId="7">Disclaimer!$2:$2</definedName>
    <definedName name="privacy_policy" localSheetId="7">Disclaimer!$A$136</definedName>
    <definedName name="_xlnm.Print_Area" localSheetId="1">'A. HTT General'!$A$1:$G$365</definedName>
    <definedName name="_xlnm.Print_Area" localSheetId="6">'Additional French information'!$A$1:$N$230</definedName>
    <definedName name="_xlnm.Print_Area" localSheetId="2">'B1. HTT Mortgage Assets'!$A$1:$G$368</definedName>
    <definedName name="_xlnm.Print_Area" localSheetId="3">'B2. HTT Public Sector Assets'!$A$1:$G$179</definedName>
    <definedName name="_xlnm.Print_Area" localSheetId="4">'B3. HTT Shipping Assets'!$A$1:$G$211</definedName>
    <definedName name="_xlnm.Print_Area" localSheetId="5">'C. HTT Harmonised Glossary'!$A$1:$C$37</definedName>
    <definedName name="_xlnm.Print_Area" localSheetId="7">Disclaimer!$A$1:$A$170</definedName>
    <definedName name="_xlnm.Print_Area" localSheetId="0">Introduction!$B$2:$J$39</definedName>
  </definedNames>
  <calcPr calcId="145621"/>
</workbook>
</file>

<file path=xl/calcChain.xml><?xml version="1.0" encoding="utf-8"?>
<calcChain xmlns="http://schemas.openxmlformats.org/spreadsheetml/2006/main">
  <c r="D202" i="17" l="1"/>
  <c r="D218" i="17"/>
  <c r="D197" i="17"/>
  <c r="D189" i="17"/>
  <c r="D187" i="17"/>
  <c r="E156" i="17" l="1"/>
  <c r="L164" i="17"/>
  <c r="J165" i="17"/>
  <c r="J164" i="17"/>
  <c r="L162" i="17"/>
  <c r="J162" i="17"/>
  <c r="K161" i="17"/>
  <c r="J161" i="17"/>
  <c r="L159" i="17"/>
  <c r="J159" i="17"/>
  <c r="J158" i="17"/>
  <c r="J157" i="17"/>
  <c r="J156" i="17"/>
  <c r="J155" i="17"/>
  <c r="M152" i="17"/>
  <c r="L152" i="17"/>
  <c r="K152" i="17"/>
  <c r="J152" i="17"/>
  <c r="I162" i="17"/>
  <c r="I152" i="17"/>
  <c r="I155" i="17"/>
  <c r="I154" i="17"/>
  <c r="H164" i="17"/>
  <c r="H163" i="17"/>
  <c r="H162" i="17"/>
  <c r="H158" i="17"/>
  <c r="H156" i="17"/>
  <c r="H155" i="17"/>
  <c r="H153" i="17"/>
  <c r="H152" i="17"/>
  <c r="F160" i="17"/>
  <c r="F152" i="17"/>
  <c r="E158" i="17"/>
  <c r="D152" i="17"/>
  <c r="G124" i="8" l="1"/>
  <c r="G125" i="8"/>
  <c r="D127" i="8"/>
  <c r="C127" i="8"/>
  <c r="F124" i="8" s="1"/>
  <c r="F125" i="8" l="1"/>
  <c r="C89" i="8" l="1"/>
  <c r="D186" i="17" l="1"/>
  <c r="D207" i="17" s="1"/>
  <c r="M166" i="17"/>
  <c r="L166" i="17"/>
  <c r="K166" i="17"/>
  <c r="J166" i="17"/>
  <c r="I166" i="17"/>
  <c r="H166" i="17"/>
  <c r="F166" i="17"/>
  <c r="E166" i="17"/>
  <c r="D166" i="17"/>
  <c r="N165" i="17"/>
  <c r="N164" i="17"/>
  <c r="N163" i="17"/>
  <c r="N162" i="17"/>
  <c r="N161" i="17"/>
  <c r="N160" i="17"/>
  <c r="N159" i="17"/>
  <c r="N158" i="17"/>
  <c r="N157" i="17"/>
  <c r="N156" i="17"/>
  <c r="N155" i="17"/>
  <c r="N154" i="17"/>
  <c r="N153" i="17"/>
  <c r="N152" i="17"/>
  <c r="C140" i="17"/>
  <c r="C131" i="17"/>
  <c r="J107" i="17"/>
  <c r="I107" i="17"/>
  <c r="H107" i="17"/>
  <c r="G107" i="17"/>
  <c r="F107" i="17"/>
  <c r="E107" i="17"/>
  <c r="D107" i="17"/>
  <c r="J103" i="17"/>
  <c r="I103" i="17"/>
  <c r="H103" i="17"/>
  <c r="G103" i="17"/>
  <c r="G104" i="17" s="1"/>
  <c r="F103" i="17"/>
  <c r="E103" i="17"/>
  <c r="J100" i="17"/>
  <c r="J104" i="17" s="1"/>
  <c r="I100" i="17"/>
  <c r="H100" i="17"/>
  <c r="H104" i="17" s="1"/>
  <c r="G100" i="17"/>
  <c r="F100" i="17"/>
  <c r="F104" i="17" s="1"/>
  <c r="E100" i="17"/>
  <c r="D100" i="17"/>
  <c r="J92" i="17"/>
  <c r="I92" i="17"/>
  <c r="H92" i="17"/>
  <c r="G92" i="17"/>
  <c r="F92" i="17"/>
  <c r="E92" i="17"/>
  <c r="D91" i="17"/>
  <c r="D92" i="17" s="1"/>
  <c r="E64" i="17"/>
  <c r="E61" i="17"/>
  <c r="E65" i="17" s="1"/>
  <c r="E42" i="17"/>
  <c r="N166" i="17" l="1"/>
  <c r="E104" i="17"/>
  <c r="I104" i="17"/>
  <c r="F42" i="17"/>
  <c r="D103" i="17"/>
  <c r="D104" i="17" s="1"/>
  <c r="C290" i="8" l="1"/>
  <c r="D293" i="8" l="1"/>
  <c r="D292" i="8"/>
  <c r="C292" i="8"/>
  <c r="C179" i="8" l="1"/>
  <c r="C288" i="8"/>
  <c r="D167" i="8"/>
  <c r="G166" i="8" l="1"/>
  <c r="G165" i="8"/>
  <c r="G164" i="8"/>
  <c r="D179" i="11"/>
  <c r="C179" i="11"/>
  <c r="F175" i="11" s="1"/>
  <c r="G175" i="11"/>
  <c r="G171" i="11"/>
  <c r="F171" i="11"/>
  <c r="D157" i="11"/>
  <c r="G153" i="11" s="1"/>
  <c r="C157" i="11"/>
  <c r="F153" i="11"/>
  <c r="G149" i="11"/>
  <c r="F149" i="11"/>
  <c r="D144" i="11"/>
  <c r="C144" i="11"/>
  <c r="F142" i="11" s="1"/>
  <c r="G142" i="11"/>
  <c r="G140" i="11"/>
  <c r="F140" i="11"/>
  <c r="G138" i="11"/>
  <c r="F138" i="11"/>
  <c r="G136" i="11"/>
  <c r="F136" i="11"/>
  <c r="G134" i="11"/>
  <c r="F134" i="11"/>
  <c r="G132" i="11"/>
  <c r="F132" i="11"/>
  <c r="G130" i="11"/>
  <c r="F130" i="11"/>
  <c r="G128" i="11"/>
  <c r="F128" i="11"/>
  <c r="G126" i="11"/>
  <c r="F126" i="11"/>
  <c r="G124" i="11"/>
  <c r="F124" i="11"/>
  <c r="G122" i="11"/>
  <c r="F122" i="11"/>
  <c r="G120" i="11"/>
  <c r="F120" i="11"/>
  <c r="C59" i="11"/>
  <c r="C55" i="11"/>
  <c r="C26" i="11"/>
  <c r="C152" i="10"/>
  <c r="F164" i="10" s="1"/>
  <c r="C82" i="10"/>
  <c r="C78" i="10"/>
  <c r="C49" i="10"/>
  <c r="C42" i="10"/>
  <c r="F41" i="10" s="1"/>
  <c r="D37" i="10"/>
  <c r="G33" i="10" s="1"/>
  <c r="C37" i="10"/>
  <c r="F36" i="10" s="1"/>
  <c r="G36" i="10"/>
  <c r="G30" i="10"/>
  <c r="G29" i="10"/>
  <c r="G26" i="10"/>
  <c r="G24" i="10"/>
  <c r="D331" i="9"/>
  <c r="G336" i="9" s="1"/>
  <c r="C331" i="9"/>
  <c r="F332" i="9" s="1"/>
  <c r="D309" i="9"/>
  <c r="G314" i="9" s="1"/>
  <c r="C309" i="9"/>
  <c r="F314" i="9" s="1"/>
  <c r="D296" i="9"/>
  <c r="G294" i="9" s="1"/>
  <c r="C296" i="9"/>
  <c r="F284" i="9" s="1"/>
  <c r="G288" i="9"/>
  <c r="G278" i="9"/>
  <c r="D230" i="9"/>
  <c r="G228" i="9" s="1"/>
  <c r="C230" i="9"/>
  <c r="F233" i="9" s="1"/>
  <c r="D208" i="9"/>
  <c r="G209" i="9" s="1"/>
  <c r="C208" i="9"/>
  <c r="F200" i="9" s="1"/>
  <c r="G202" i="9"/>
  <c r="D195" i="9"/>
  <c r="G194" i="9" s="1"/>
  <c r="C195" i="9"/>
  <c r="F191" i="9" s="1"/>
  <c r="G190" i="9"/>
  <c r="G183" i="9"/>
  <c r="G181" i="9"/>
  <c r="G179" i="9"/>
  <c r="G176" i="9"/>
  <c r="G175" i="9"/>
  <c r="G172" i="9"/>
  <c r="G171" i="9"/>
  <c r="F77" i="9"/>
  <c r="D77" i="9"/>
  <c r="C77" i="9"/>
  <c r="F73" i="9"/>
  <c r="D73" i="9"/>
  <c r="C73" i="9"/>
  <c r="F44" i="9"/>
  <c r="D44" i="9"/>
  <c r="C44" i="9"/>
  <c r="C15" i="9"/>
  <c r="F26" i="9" s="1"/>
  <c r="D300" i="8"/>
  <c r="C300" i="8"/>
  <c r="C299" i="8"/>
  <c r="C298" i="8"/>
  <c r="C297" i="8"/>
  <c r="C296" i="8"/>
  <c r="C295" i="8"/>
  <c r="C294" i="8"/>
  <c r="F293" i="8"/>
  <c r="C293" i="8"/>
  <c r="F292" i="8"/>
  <c r="C291" i="8"/>
  <c r="D290" i="8"/>
  <c r="C289" i="8"/>
  <c r="C220" i="8"/>
  <c r="G227" i="8" s="1"/>
  <c r="C208" i="8"/>
  <c r="F187" i="8"/>
  <c r="F185" i="8"/>
  <c r="F183" i="8"/>
  <c r="F181" i="8"/>
  <c r="F186" i="8"/>
  <c r="F178" i="8"/>
  <c r="F175" i="8"/>
  <c r="F174" i="8"/>
  <c r="C167" i="8"/>
  <c r="F165" i="8" s="1"/>
  <c r="D153" i="8"/>
  <c r="G162" i="8" s="1"/>
  <c r="C153" i="8"/>
  <c r="F151" i="8" s="1"/>
  <c r="F131" i="8"/>
  <c r="G136" i="8"/>
  <c r="F134" i="8"/>
  <c r="F123" i="8"/>
  <c r="F121" i="8"/>
  <c r="F119" i="8"/>
  <c r="F117" i="8"/>
  <c r="G115" i="8"/>
  <c r="F115" i="8"/>
  <c r="G113" i="8"/>
  <c r="F113" i="8"/>
  <c r="D100" i="8"/>
  <c r="G103" i="8" s="1"/>
  <c r="C100" i="8"/>
  <c r="F105" i="8" s="1"/>
  <c r="G98" i="8"/>
  <c r="G96" i="8"/>
  <c r="G80" i="8"/>
  <c r="C77" i="8"/>
  <c r="F82" i="8" s="1"/>
  <c r="C58" i="8"/>
  <c r="F148" i="10" l="1"/>
  <c r="F149" i="10"/>
  <c r="F63" i="8"/>
  <c r="F55" i="8"/>
  <c r="G25" i="10"/>
  <c r="G32" i="10"/>
  <c r="G22" i="10"/>
  <c r="G28" i="10"/>
  <c r="G34" i="10"/>
  <c r="G23" i="10"/>
  <c r="G37" i="10" s="1"/>
  <c r="G27" i="10"/>
  <c r="G31" i="10"/>
  <c r="F23" i="10"/>
  <c r="F29" i="10"/>
  <c r="G35" i="10"/>
  <c r="F25" i="10"/>
  <c r="F33" i="10"/>
  <c r="F31" i="10"/>
  <c r="F27" i="10"/>
  <c r="F35" i="10"/>
  <c r="G217" i="8"/>
  <c r="F166" i="8"/>
  <c r="F164" i="8"/>
  <c r="F145" i="8"/>
  <c r="F138" i="8"/>
  <c r="F147" i="8"/>
  <c r="F142" i="8"/>
  <c r="F140" i="8"/>
  <c r="F149" i="8"/>
  <c r="G144" i="8"/>
  <c r="G141" i="8"/>
  <c r="G138" i="8"/>
  <c r="G139" i="8"/>
  <c r="G149" i="8"/>
  <c r="G147" i="8"/>
  <c r="G140" i="8"/>
  <c r="G143" i="8"/>
  <c r="G146" i="8"/>
  <c r="G152" i="8"/>
  <c r="G157" i="8"/>
  <c r="G159" i="8"/>
  <c r="G150" i="8"/>
  <c r="G142" i="8"/>
  <c r="G145" i="8"/>
  <c r="G148" i="8"/>
  <c r="G151" i="8"/>
  <c r="G155" i="8"/>
  <c r="F99" i="8"/>
  <c r="F110" i="8"/>
  <c r="F93" i="8"/>
  <c r="F96" i="8"/>
  <c r="F101" i="8"/>
  <c r="G94" i="8"/>
  <c r="G101" i="8"/>
  <c r="G105" i="8"/>
  <c r="F86" i="8"/>
  <c r="F76" i="8"/>
  <c r="F70" i="8"/>
  <c r="F73" i="8"/>
  <c r="F78" i="8"/>
  <c r="G73" i="8"/>
  <c r="G75" i="8"/>
  <c r="G78" i="8"/>
  <c r="G71" i="8"/>
  <c r="G82" i="8"/>
  <c r="F57" i="8"/>
  <c r="F60" i="8"/>
  <c r="F56" i="8"/>
  <c r="F61" i="8"/>
  <c r="F80" i="8"/>
  <c r="F114" i="8"/>
  <c r="F118" i="8"/>
  <c r="F126" i="8"/>
  <c r="F218" i="8"/>
  <c r="F221" i="8"/>
  <c r="F225" i="8"/>
  <c r="F178" i="9"/>
  <c r="F280" i="9"/>
  <c r="F150" i="10"/>
  <c r="F154" i="10"/>
  <c r="G117" i="8"/>
  <c r="G133" i="8"/>
  <c r="F103" i="8"/>
  <c r="F112" i="8"/>
  <c r="F116" i="8"/>
  <c r="F120" i="8"/>
  <c r="F122" i="8"/>
  <c r="F128" i="8"/>
  <c r="G131" i="8"/>
  <c r="F135" i="8"/>
  <c r="F71" i="8"/>
  <c r="F74" i="8"/>
  <c r="F94" i="8"/>
  <c r="F97" i="8"/>
  <c r="G112" i="8"/>
  <c r="G114" i="8"/>
  <c r="G116" i="8"/>
  <c r="G118" i="8"/>
  <c r="G120" i="8"/>
  <c r="G122" i="8"/>
  <c r="G126" i="8"/>
  <c r="G129" i="8"/>
  <c r="F132" i="8"/>
  <c r="G135" i="8"/>
  <c r="F139" i="8"/>
  <c r="F141" i="8"/>
  <c r="F143" i="8"/>
  <c r="G161" i="8"/>
  <c r="G218" i="8"/>
  <c r="F222" i="8"/>
  <c r="F226" i="8"/>
  <c r="G173" i="9"/>
  <c r="G178" i="9"/>
  <c r="G187" i="9"/>
  <c r="G200" i="9"/>
  <c r="G286" i="9"/>
  <c r="F22" i="10"/>
  <c r="F24" i="10"/>
  <c r="F26" i="10"/>
  <c r="F28" i="10"/>
  <c r="F30" i="10"/>
  <c r="F32" i="10"/>
  <c r="F34" i="10"/>
  <c r="F151" i="10"/>
  <c r="F157" i="10"/>
  <c r="F130" i="8"/>
  <c r="F133" i="8"/>
  <c r="F136" i="8"/>
  <c r="G219" i="8"/>
  <c r="F223" i="8"/>
  <c r="F227" i="8"/>
  <c r="F158" i="10"/>
  <c r="G119" i="8"/>
  <c r="G121" i="8"/>
  <c r="G123" i="8"/>
  <c r="F224" i="8"/>
  <c r="F153" i="10"/>
  <c r="F165" i="10"/>
  <c r="G204" i="9"/>
  <c r="G224" i="9"/>
  <c r="G272" i="9"/>
  <c r="G282" i="9"/>
  <c r="G290" i="9"/>
  <c r="F303" i="9"/>
  <c r="F323" i="9"/>
  <c r="G206" i="9"/>
  <c r="G226" i="9"/>
  <c r="G276" i="9"/>
  <c r="G284" i="9"/>
  <c r="G292" i="9"/>
  <c r="G305" i="9"/>
  <c r="G323" i="9"/>
  <c r="G213" i="9"/>
  <c r="G184" i="9"/>
  <c r="G191" i="9"/>
  <c r="G231" i="9"/>
  <c r="F325" i="9"/>
  <c r="G180" i="9"/>
  <c r="F187" i="9"/>
  <c r="G192" i="9"/>
  <c r="G235" i="9"/>
  <c r="G327" i="9"/>
  <c r="F176" i="9"/>
  <c r="F226" i="9"/>
  <c r="F272" i="9"/>
  <c r="F305" i="9"/>
  <c r="F329" i="9"/>
  <c r="F336" i="9"/>
  <c r="F174" i="9"/>
  <c r="F185" i="9"/>
  <c r="F189" i="9"/>
  <c r="F222" i="9"/>
  <c r="F301" i="9"/>
  <c r="F310" i="9"/>
  <c r="F182" i="9"/>
  <c r="F172" i="9"/>
  <c r="G174" i="9"/>
  <c r="G177" i="9"/>
  <c r="F180" i="9"/>
  <c r="G182" i="9"/>
  <c r="G186" i="9"/>
  <c r="G189" i="9"/>
  <c r="F193" i="9"/>
  <c r="G222" i="9"/>
  <c r="G274" i="9"/>
  <c r="G280" i="9"/>
  <c r="F288" i="9"/>
  <c r="G301" i="9"/>
  <c r="F307" i="9"/>
  <c r="F327" i="9"/>
  <c r="G167" i="8"/>
  <c r="F14" i="9"/>
  <c r="F12" i="9"/>
  <c r="F19" i="9"/>
  <c r="F21" i="9"/>
  <c r="F23" i="9"/>
  <c r="F17" i="9"/>
  <c r="F25" i="9"/>
  <c r="F214" i="8"/>
  <c r="F210" i="8"/>
  <c r="F206" i="8"/>
  <c r="F202" i="8"/>
  <c r="F198" i="8"/>
  <c r="F194" i="8"/>
  <c r="F213" i="8"/>
  <c r="F209" i="8"/>
  <c r="F205" i="8"/>
  <c r="F201" i="8"/>
  <c r="F197" i="8"/>
  <c r="F193" i="8"/>
  <c r="F212" i="8"/>
  <c r="F204" i="8"/>
  <c r="F200" i="8"/>
  <c r="F196" i="8"/>
  <c r="F108" i="8"/>
  <c r="F161" i="8"/>
  <c r="F159" i="8"/>
  <c r="F157" i="8"/>
  <c r="F155" i="8"/>
  <c r="F156" i="8"/>
  <c r="F160" i="8"/>
  <c r="F195" i="8"/>
  <c r="F211" i="8"/>
  <c r="F204" i="9"/>
  <c r="F199" i="8"/>
  <c r="F215" i="8"/>
  <c r="F295" i="9"/>
  <c r="F293" i="9"/>
  <c r="F291" i="9"/>
  <c r="F289" i="9"/>
  <c r="F287" i="9"/>
  <c r="F285" i="9"/>
  <c r="F283" i="9"/>
  <c r="F281" i="9"/>
  <c r="F279" i="9"/>
  <c r="F277" i="9"/>
  <c r="F275" i="9"/>
  <c r="F273" i="9"/>
  <c r="F294" i="9"/>
  <c r="F290" i="9"/>
  <c r="F286" i="9"/>
  <c r="F282" i="9"/>
  <c r="F278" i="9"/>
  <c r="F274" i="9"/>
  <c r="F214" i="9"/>
  <c r="F212" i="9"/>
  <c r="F210" i="9"/>
  <c r="F207" i="9"/>
  <c r="F205" i="9"/>
  <c r="F203" i="9"/>
  <c r="F201" i="9"/>
  <c r="F213" i="9"/>
  <c r="F209" i="9"/>
  <c r="F206" i="9"/>
  <c r="F202" i="9"/>
  <c r="F62" i="8"/>
  <c r="F54" i="8"/>
  <c r="F81" i="8"/>
  <c r="F87" i="8"/>
  <c r="F104" i="8"/>
  <c r="F109" i="8"/>
  <c r="F53" i="8"/>
  <c r="F59" i="8"/>
  <c r="F64" i="8"/>
  <c r="F72" i="8"/>
  <c r="F75" i="8"/>
  <c r="G86" i="8"/>
  <c r="G81" i="8"/>
  <c r="G79" i="8"/>
  <c r="G76" i="8"/>
  <c r="G74" i="8"/>
  <c r="G72" i="8"/>
  <c r="G70" i="8"/>
  <c r="F79" i="8"/>
  <c r="G87" i="8"/>
  <c r="F95" i="8"/>
  <c r="F98" i="8"/>
  <c r="G110" i="8"/>
  <c r="G108" i="8"/>
  <c r="G104" i="8"/>
  <c r="G102" i="8"/>
  <c r="G99" i="8"/>
  <c r="G97" i="8"/>
  <c r="G95" i="8"/>
  <c r="G93" i="8"/>
  <c r="F102" i="8"/>
  <c r="G109" i="8"/>
  <c r="F129" i="8"/>
  <c r="F144" i="8"/>
  <c r="F146" i="8"/>
  <c r="F148" i="8"/>
  <c r="F150" i="8"/>
  <c r="F152" i="8"/>
  <c r="F154" i="8"/>
  <c r="F158" i="8"/>
  <c r="F162" i="8"/>
  <c r="F203" i="8"/>
  <c r="G220" i="8"/>
  <c r="F211" i="9"/>
  <c r="F236" i="9"/>
  <c r="F234" i="9"/>
  <c r="F232" i="9"/>
  <c r="F229" i="9"/>
  <c r="F227" i="9"/>
  <c r="F225" i="9"/>
  <c r="F223" i="9"/>
  <c r="F235" i="9"/>
  <c r="F231" i="9"/>
  <c r="F228" i="9"/>
  <c r="F224" i="9"/>
  <c r="F276" i="9"/>
  <c r="F292" i="9"/>
  <c r="F163" i="11"/>
  <c r="F161" i="11"/>
  <c r="F159" i="11"/>
  <c r="F156" i="11"/>
  <c r="F154" i="11"/>
  <c r="F152" i="11"/>
  <c r="F150" i="11"/>
  <c r="F160" i="11"/>
  <c r="F185" i="11"/>
  <c r="F183" i="11"/>
  <c r="F181" i="11"/>
  <c r="F178" i="11"/>
  <c r="F176" i="11"/>
  <c r="F174" i="11"/>
  <c r="F172" i="11"/>
  <c r="F182" i="11"/>
  <c r="G128" i="8"/>
  <c r="G130" i="8"/>
  <c r="G132" i="8"/>
  <c r="G134" i="8"/>
  <c r="G154" i="8"/>
  <c r="G156" i="8"/>
  <c r="G158" i="8"/>
  <c r="G160" i="8"/>
  <c r="F177" i="8"/>
  <c r="F179" i="8" s="1"/>
  <c r="F180" i="8"/>
  <c r="F184" i="8"/>
  <c r="F191" i="8"/>
  <c r="F217" i="8"/>
  <c r="F219" i="8"/>
  <c r="G222" i="8"/>
  <c r="G224" i="8"/>
  <c r="G226" i="8"/>
  <c r="F13" i="9"/>
  <c r="F16" i="9"/>
  <c r="F20" i="9"/>
  <c r="F24" i="9"/>
  <c r="F171" i="9"/>
  <c r="F173" i="9"/>
  <c r="F175" i="9"/>
  <c r="F177" i="9"/>
  <c r="F179" i="9"/>
  <c r="F181" i="9"/>
  <c r="F183" i="9"/>
  <c r="G185" i="9"/>
  <c r="G188" i="9"/>
  <c r="G193" i="9"/>
  <c r="G214" i="9"/>
  <c r="G212" i="9"/>
  <c r="G210" i="9"/>
  <c r="G207" i="9"/>
  <c r="G205" i="9"/>
  <c r="G203" i="9"/>
  <c r="G201" i="9"/>
  <c r="G211" i="9"/>
  <c r="G236" i="9"/>
  <c r="G234" i="9"/>
  <c r="G232" i="9"/>
  <c r="G229" i="9"/>
  <c r="G227" i="9"/>
  <c r="G225" i="9"/>
  <c r="G223" i="9"/>
  <c r="G233" i="9"/>
  <c r="G295" i="9"/>
  <c r="G293" i="9"/>
  <c r="G291" i="9"/>
  <c r="G289" i="9"/>
  <c r="G287" i="9"/>
  <c r="G285" i="9"/>
  <c r="G283" i="9"/>
  <c r="G281" i="9"/>
  <c r="G279" i="9"/>
  <c r="G277" i="9"/>
  <c r="G275" i="9"/>
  <c r="G273" i="9"/>
  <c r="G303" i="9"/>
  <c r="G307" i="9"/>
  <c r="G310" i="9"/>
  <c r="G325" i="9"/>
  <c r="G329" i="9"/>
  <c r="G332" i="9"/>
  <c r="F40" i="10"/>
  <c r="F39" i="10"/>
  <c r="G163" i="11"/>
  <c r="G161" i="11"/>
  <c r="G159" i="11"/>
  <c r="G156" i="11"/>
  <c r="G154" i="11"/>
  <c r="G152" i="11"/>
  <c r="G150" i="11"/>
  <c r="G160" i="11"/>
  <c r="G185" i="11"/>
  <c r="G183" i="11"/>
  <c r="G181" i="11"/>
  <c r="G178" i="11"/>
  <c r="G176" i="11"/>
  <c r="G174" i="11"/>
  <c r="G172" i="11"/>
  <c r="G182" i="11"/>
  <c r="G195" i="9"/>
  <c r="F194" i="9"/>
  <c r="F192" i="9"/>
  <c r="F190" i="9"/>
  <c r="F188" i="9"/>
  <c r="F186" i="9"/>
  <c r="F184" i="9"/>
  <c r="F315" i="9"/>
  <c r="F313" i="9"/>
  <c r="F311" i="9"/>
  <c r="F308" i="9"/>
  <c r="F306" i="9"/>
  <c r="F304" i="9"/>
  <c r="F302" i="9"/>
  <c r="F312" i="9"/>
  <c r="F337" i="9"/>
  <c r="F335" i="9"/>
  <c r="F333" i="9"/>
  <c r="F330" i="9"/>
  <c r="F328" i="9"/>
  <c r="F326" i="9"/>
  <c r="F324" i="9"/>
  <c r="F334" i="9"/>
  <c r="F143" i="11"/>
  <c r="F141" i="11"/>
  <c r="F139" i="11"/>
  <c r="F137" i="11"/>
  <c r="F135" i="11"/>
  <c r="F133" i="11"/>
  <c r="F131" i="11"/>
  <c r="F129" i="11"/>
  <c r="F127" i="11"/>
  <c r="F125" i="11"/>
  <c r="F123" i="11"/>
  <c r="F121" i="11"/>
  <c r="F151" i="11"/>
  <c r="F155" i="11"/>
  <c r="F158" i="11"/>
  <c r="F162" i="11"/>
  <c r="F173" i="11"/>
  <c r="F177" i="11"/>
  <c r="F180" i="11"/>
  <c r="F184" i="11"/>
  <c r="F182" i="8"/>
  <c r="G221" i="8"/>
  <c r="G223" i="8"/>
  <c r="G225" i="8"/>
  <c r="F18" i="9"/>
  <c r="F22" i="9"/>
  <c r="G315" i="9"/>
  <c r="G313" i="9"/>
  <c r="G311" i="9"/>
  <c r="G308" i="9"/>
  <c r="G306" i="9"/>
  <c r="G304" i="9"/>
  <c r="G302" i="9"/>
  <c r="G312" i="9"/>
  <c r="G337" i="9"/>
  <c r="G335" i="9"/>
  <c r="G333" i="9"/>
  <c r="G330" i="9"/>
  <c r="G328" i="9"/>
  <c r="G326" i="9"/>
  <c r="G324" i="9"/>
  <c r="G334" i="9"/>
  <c r="G143" i="11"/>
  <c r="G141" i="11"/>
  <c r="G139" i="11"/>
  <c r="G137" i="11"/>
  <c r="G135" i="11"/>
  <c r="G133" i="11"/>
  <c r="G131" i="11"/>
  <c r="G129" i="11"/>
  <c r="G127" i="11"/>
  <c r="G125" i="11"/>
  <c r="G123" i="11"/>
  <c r="G121" i="11"/>
  <c r="G144" i="11" s="1"/>
  <c r="G151" i="11"/>
  <c r="G155" i="11"/>
  <c r="G158" i="11"/>
  <c r="G162" i="11"/>
  <c r="G173" i="11"/>
  <c r="G177" i="11"/>
  <c r="G180" i="11"/>
  <c r="G184" i="11"/>
  <c r="F155" i="10"/>
  <c r="F159" i="10"/>
  <c r="F156" i="10"/>
  <c r="F152" i="10" l="1"/>
  <c r="F42" i="10"/>
  <c r="F167" i="8"/>
  <c r="F153" i="8"/>
  <c r="G153" i="8"/>
  <c r="F100" i="8"/>
  <c r="F144" i="11"/>
  <c r="G157" i="11"/>
  <c r="F179" i="11"/>
  <c r="F157" i="11"/>
  <c r="F127" i="8"/>
  <c r="G179" i="11"/>
  <c r="F58" i="8"/>
  <c r="G127" i="8"/>
  <c r="G100" i="8"/>
  <c r="F37" i="10"/>
  <c r="G296" i="9"/>
  <c r="G230" i="9"/>
  <c r="G309" i="9"/>
  <c r="G208" i="9"/>
  <c r="F15" i="9"/>
  <c r="F230" i="9"/>
  <c r="F296" i="9"/>
  <c r="F309" i="9"/>
  <c r="G331" i="9"/>
  <c r="F331" i="9"/>
  <c r="F208" i="9"/>
  <c r="F77" i="8"/>
  <c r="F220" i="8"/>
  <c r="F208" i="8"/>
  <c r="F195" i="9"/>
</calcChain>
</file>

<file path=xl/comments1.xml><?xml version="1.0" encoding="utf-8"?>
<comments xmlns="http://schemas.openxmlformats.org/spreadsheetml/2006/main">
  <authors>
    <author>Paolo Colonna</author>
  </authors>
  <commentList>
    <comment ref="C312" authorId="0">
      <text>
        <r>
          <rPr>
            <b/>
            <sz val="9"/>
            <color indexed="81"/>
            <rFont val="Tahoma"/>
            <charset val="1"/>
          </rPr>
          <t>Paolo Colonna:</t>
        </r>
        <r>
          <rPr>
            <sz val="9"/>
            <color indexed="81"/>
            <rFont val="Tahoma"/>
            <charset val="1"/>
          </rPr>
          <t xml:space="preserve">
Replaced the link with [For Completion]</t>
        </r>
      </text>
    </comment>
  </commentList>
</comments>
</file>

<file path=xl/sharedStrings.xml><?xml version="1.0" encoding="utf-8"?>
<sst xmlns="http://schemas.openxmlformats.org/spreadsheetml/2006/main" count="3150" uniqueCount="1757">
  <si>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</si>
  <si>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</si>
  <si>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</si>
  <si>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</si>
  <si>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</si>
  <si>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</si>
  <si>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</si>
  <si>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</si>
  <si>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</si>
  <si>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</si>
  <si>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</si>
  <si>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</si>
  <si>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</si>
  <si>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</si>
  <si>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</si>
  <si>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</si>
  <si>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</si>
  <si>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</si>
  <si>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</si>
  <si>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</si>
  <si>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</si>
  <si>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</si>
  <si>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</si>
  <si>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A. Harmonised Transparency Template - General Information</t>
  </si>
  <si>
    <t>Reporting in Domestic Currency</t>
  </si>
  <si>
    <t>[Please insert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</si>
  <si>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</si>
  <si>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</si>
  <si>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</si>
  <si>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</si>
  <si>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</si>
  <si>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</si>
  <si>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</si>
  <si>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</si>
  <si>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</si>
  <si>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</si>
  <si>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</si>
  <si>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</si>
  <si>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</si>
  <si>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</si>
  <si>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</si>
  <si>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</si>
  <si>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</si>
  <si>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</si>
  <si>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</si>
  <si>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</si>
  <si>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</si>
  <si>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</si>
  <si>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</si>
  <si>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</si>
  <si>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</si>
  <si>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</si>
  <si>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</si>
  <si>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</si>
  <si>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</si>
  <si>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</si>
  <si>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</si>
  <si>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</si>
  <si>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</si>
  <si>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</si>
  <si>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</si>
  <si>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</si>
  <si>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</si>
  <si>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</si>
  <si>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</si>
  <si>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</si>
  <si>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</si>
  <si>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</si>
  <si>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</si>
  <si>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</si>
  <si>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</si>
  <si>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</si>
  <si>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</si>
  <si>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</si>
  <si>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</si>
  <si>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OG.3.1.4</t>
  </si>
  <si>
    <t xml:space="preserve">2. Over-collateralisation (OC) </t>
  </si>
  <si>
    <t>Actual</t>
  </si>
  <si>
    <t>Minimum Committed</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</si>
  <si>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</si>
  <si>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</si>
  <si>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</si>
  <si>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</si>
  <si>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</si>
  <si>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</si>
  <si>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</si>
  <si>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</si>
  <si>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</si>
  <si>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</si>
  <si>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</si>
  <si>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</si>
  <si>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</si>
  <si>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</si>
  <si>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</si>
  <si>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</si>
  <si>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</si>
  <si>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</si>
  <si>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</si>
  <si>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</si>
  <si>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</si>
  <si>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</si>
  <si>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</si>
  <si>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</si>
  <si>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</si>
  <si>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</si>
  <si>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</si>
  <si>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</si>
  <si>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</si>
  <si>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</si>
  <si>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</si>
  <si>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</si>
  <si>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Contractual (mn)</t>
  </si>
  <si>
    <t>Expected Upon Prepayments (mn)</t>
  </si>
  <si>
    <t>% Total Contractual</t>
  </si>
  <si>
    <t>% Total Expected Upon Prepayments</t>
  </si>
  <si>
    <t>G.3.4.1</t>
  </si>
  <si>
    <t>Weighted Average life (in years)</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</si>
  <si>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</si>
  <si>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</si>
  <si>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</si>
  <si>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</si>
  <si>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</si>
  <si>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</si>
  <si>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</si>
  <si>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</si>
  <si>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</si>
  <si>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</si>
  <si>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</si>
  <si>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</si>
  <si>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</si>
  <si>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</si>
  <si>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</si>
  <si>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</si>
  <si>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</si>
  <si>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</si>
  <si>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</si>
  <si>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</si>
  <si>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</si>
  <si>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</si>
  <si>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</si>
  <si>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</si>
  <si>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</si>
  <si>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</si>
  <si>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</si>
  <si>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</si>
  <si>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</si>
  <si>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</si>
  <si>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</si>
  <si>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</si>
  <si>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Initial Maturity  (mn)</t>
  </si>
  <si>
    <t>Extended Maturity (mn)</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</si>
  <si>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</si>
  <si>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</si>
  <si>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</si>
  <si>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</si>
  <si>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</si>
  <si>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</si>
  <si>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</si>
  <si>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</si>
  <si>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</si>
  <si>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</si>
  <si>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</si>
  <si>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</si>
  <si>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</si>
  <si>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</si>
  <si>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</si>
  <si>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</si>
  <si>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</si>
  <si>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</si>
  <si>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</si>
  <si>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</si>
  <si>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</si>
  <si>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</si>
  <si>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</si>
  <si>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</si>
  <si>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</si>
  <si>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</si>
  <si>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</si>
  <si>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</si>
  <si>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EUR</t>
  </si>
  <si>
    <t>G.3.6.2</t>
  </si>
  <si>
    <t xml:space="preserve"> USD</t>
  </si>
  <si>
    <t>G.3.6.3</t>
  </si>
  <si>
    <t xml:space="preserve"> GBP</t>
  </si>
  <si>
    <t>G.3.6.4</t>
  </si>
  <si>
    <t>NOK</t>
  </si>
  <si>
    <t>G.3.6.5</t>
  </si>
  <si>
    <t xml:space="preserve"> CHF</t>
  </si>
  <si>
    <t>G.3.6.6</t>
  </si>
  <si>
    <t xml:space="preserve"> AUD</t>
  </si>
  <si>
    <t>G.3.6.7</t>
  </si>
  <si>
    <t xml:space="preserve"> CAD</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</si>
  <si>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</si>
  <si>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</si>
  <si>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</si>
  <si>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</si>
  <si>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</si>
  <si>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</si>
  <si>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</si>
  <si>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</si>
  <si>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</si>
  <si>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</si>
  <si>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</si>
  <si>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</si>
  <si>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</si>
  <si>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</si>
  <si>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</si>
  <si>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</si>
  <si>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</si>
  <si>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</si>
  <si>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</si>
  <si>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</si>
  <si>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</si>
  <si>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</si>
  <si>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</si>
  <si>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OG.3.6.8</t>
  </si>
  <si>
    <t>OG.3.6.9</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</si>
  <si>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</si>
  <si>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</si>
  <si>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</si>
  <si>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</si>
  <si>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</si>
  <si>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</si>
  <si>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</si>
  <si>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</si>
  <si>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</si>
  <si>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</si>
  <si>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</si>
  <si>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</si>
  <si>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</si>
  <si>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</si>
  <si>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</si>
  <si>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</si>
  <si>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</si>
  <si>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</si>
  <si>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</si>
  <si>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</si>
  <si>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</si>
  <si>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</si>
  <si>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</si>
  <si>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</si>
  <si>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OG.3.7.8</t>
  </si>
  <si>
    <t>OG.3.7.9</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</si>
  <si>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</si>
  <si>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</si>
  <si>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</si>
  <si>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</si>
  <si>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</si>
  <si>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</si>
  <si>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</si>
  <si>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</si>
  <si>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</si>
  <si>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</si>
  <si>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</si>
  <si>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</si>
  <si>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</si>
  <si>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</si>
  <si>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</si>
  <si>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</si>
  <si>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</si>
  <si>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</si>
  <si>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</si>
  <si>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</si>
  <si>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</si>
  <si>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</si>
  <si>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</si>
  <si>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</si>
  <si>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</si>
  <si>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</si>
  <si>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</si>
  <si>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</si>
  <si>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</si>
  <si>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</si>
  <si>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</si>
  <si>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</si>
  <si>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</si>
  <si>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</si>
  <si>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</si>
  <si>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</si>
  <si>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</si>
  <si>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</si>
  <si>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</si>
  <si>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</si>
  <si>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</si>
  <si>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</si>
  <si>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</si>
  <si>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</si>
  <si>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</si>
  <si>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</si>
  <si>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</si>
  <si>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</si>
  <si>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</si>
  <si>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</si>
  <si>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</si>
  <si>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</si>
  <si>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</si>
  <si>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</si>
  <si>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</si>
  <si>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</si>
  <si>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</si>
  <si>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</si>
  <si>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</si>
  <si>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</si>
  <si>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</si>
  <si>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</si>
  <si>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</si>
  <si>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</si>
  <si>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</si>
  <si>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</si>
  <si>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</si>
  <si>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</si>
  <si>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</si>
  <si>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</si>
  <si>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</si>
  <si>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</si>
  <si>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</si>
  <si>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</si>
  <si>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</si>
  <si>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</si>
  <si>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</si>
  <si>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</si>
  <si>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</si>
  <si>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</si>
  <si>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</si>
  <si>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</si>
  <si>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</si>
  <si>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</si>
  <si>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</si>
  <si>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</si>
  <si>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</si>
  <si>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</si>
  <si>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</si>
  <si>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</si>
  <si>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</si>
  <si>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</si>
  <si>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</si>
  <si>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</si>
  <si>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</si>
  <si>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</si>
  <si>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</si>
  <si>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</si>
  <si>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</si>
  <si>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</si>
  <si>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</si>
  <si>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</si>
  <si>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</si>
  <si>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</si>
  <si>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</si>
  <si>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</si>
  <si>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</si>
  <si>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</si>
  <si>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</si>
  <si>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</si>
  <si>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</si>
  <si>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</si>
  <si>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</si>
  <si>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</si>
  <si>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</si>
  <si>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</si>
  <si>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</si>
  <si>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</si>
  <si>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</si>
  <si>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</si>
  <si>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</si>
  <si>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</si>
  <si>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</si>
  <si>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</si>
  <si>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</si>
  <si>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</si>
  <si>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</si>
  <si>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</si>
  <si>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</si>
  <si>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</si>
  <si>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</si>
  <si>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</si>
  <si>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</si>
  <si>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</si>
  <si>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</si>
  <si>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</si>
  <si>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</si>
  <si>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</si>
  <si>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</si>
  <si>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</si>
  <si>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</si>
  <si>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</si>
  <si>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</si>
  <si>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</si>
  <si>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</si>
  <si>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</si>
  <si>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</si>
  <si>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</si>
  <si>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</si>
  <si>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</si>
  <si>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</si>
  <si>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</si>
  <si>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</si>
  <si>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</si>
  <si>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</si>
  <si>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 xml:space="preserve">4. References to Capital Requirements Regulation (CRR) 129(7) </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</si>
  <si>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</si>
  <si>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</si>
  <si>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</si>
  <si>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</si>
  <si>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</si>
  <si>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</si>
  <si>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</si>
  <si>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</si>
  <si>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</si>
  <si>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</si>
  <si>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</si>
  <si>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</si>
  <si>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</si>
  <si>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</si>
  <si>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</si>
  <si>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</si>
  <si>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</si>
  <si>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</si>
  <si>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</si>
  <si>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</si>
  <si>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</si>
  <si>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</si>
  <si>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</si>
  <si>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</si>
  <si>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</si>
  <si>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</si>
  <si>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</si>
  <si>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</si>
  <si>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</si>
  <si>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</si>
  <si>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</si>
  <si>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</si>
  <si>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</si>
  <si>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</si>
  <si>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</si>
  <si>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</si>
  <si>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</si>
  <si>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</si>
  <si>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</si>
  <si>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</si>
  <si>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</si>
  <si>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</si>
  <si>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</si>
  <si>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</si>
  <si>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</si>
  <si>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</si>
  <si>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</si>
  <si>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</si>
  <si>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</si>
  <si>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</si>
  <si>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</si>
  <si>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</si>
  <si>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</si>
  <si>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</si>
  <si>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</si>
  <si>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</si>
  <si>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</si>
  <si>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</si>
  <si>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</si>
  <si>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</si>
  <si>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</si>
  <si>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</si>
  <si>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</si>
  <si>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</si>
  <si>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</si>
  <si>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</si>
  <si>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</si>
  <si>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</si>
  <si>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</si>
  <si>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</si>
  <si>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</si>
  <si>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</si>
  <si>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</si>
  <si>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</si>
  <si>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</si>
  <si>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</si>
  <si>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</si>
  <si>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</si>
  <si>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</si>
  <si>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</si>
  <si>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</si>
  <si>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</si>
  <si>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</si>
  <si>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</si>
  <si>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</si>
  <si>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</si>
  <si>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</si>
  <si>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</si>
  <si>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</si>
  <si>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</si>
  <si>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</si>
  <si>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</si>
  <si>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</si>
  <si>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</si>
  <si>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</si>
  <si>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</si>
  <si>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</si>
  <si>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</si>
  <si>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</si>
  <si>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</si>
  <si>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</si>
  <si>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</si>
  <si>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</si>
  <si>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</si>
  <si>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</si>
  <si>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</si>
  <si>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</si>
  <si>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</si>
  <si>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</si>
  <si>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</si>
  <si>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</si>
  <si>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</si>
  <si>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</si>
  <si>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</si>
  <si>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</si>
  <si>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</si>
  <si>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</si>
  <si>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</si>
  <si>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</si>
  <si>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</si>
  <si>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</si>
  <si>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</si>
  <si>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</si>
  <si>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</si>
  <si>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</si>
  <si>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</si>
  <si>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</si>
  <si>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</si>
  <si>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</si>
  <si>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</si>
  <si>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</si>
  <si>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</si>
  <si>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</si>
  <si>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</si>
  <si>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</si>
  <si>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</si>
  <si>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</si>
  <si>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</si>
  <si>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</si>
  <si>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</si>
  <si>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</si>
  <si>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</si>
  <si>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</si>
  <si>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</si>
  <si>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</si>
  <si>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</si>
  <si>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</si>
  <si>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</si>
  <si>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</si>
  <si>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</si>
  <si>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</si>
  <si>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</si>
  <si>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</si>
  <si>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</si>
  <si>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</si>
  <si>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</si>
  <si>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</si>
  <si>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</si>
  <si>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</si>
  <si>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</si>
  <si>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</si>
  <si>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</si>
  <si>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</si>
  <si>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</si>
  <si>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</si>
  <si>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 Republic</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</si>
  <si>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</si>
  <si>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</si>
  <si>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</si>
  <si>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</si>
  <si>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</si>
  <si>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</si>
  <si>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</si>
  <si>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</si>
  <si>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</si>
  <si>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</si>
  <si>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</si>
  <si>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</si>
  <si>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</si>
  <si>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</si>
  <si>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</si>
  <si>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</si>
  <si>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</si>
  <si>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</si>
  <si>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</si>
  <si>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</si>
  <si>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</si>
  <si>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</si>
  <si>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</si>
  <si>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</si>
  <si>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</si>
  <si>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</si>
  <si>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</si>
  <si>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</si>
  <si>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</si>
  <si>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</si>
  <si>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</si>
  <si>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</si>
  <si>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</si>
  <si>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</si>
  <si>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</si>
  <si>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</si>
  <si>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</si>
  <si>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</si>
  <si>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</si>
  <si>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</si>
  <si>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</si>
  <si>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</si>
  <si>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</si>
  <si>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</si>
  <si>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</si>
  <si>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</si>
  <si>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</si>
  <si>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</si>
  <si>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</si>
  <si>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</si>
  <si>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</si>
  <si>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</si>
  <si>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</si>
  <si>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</si>
  <si>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</si>
  <si>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</si>
  <si>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</si>
  <si>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</si>
  <si>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</si>
  <si>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</si>
  <si>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</si>
  <si>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</si>
  <si>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</si>
  <si>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</si>
  <si>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</si>
  <si>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</si>
  <si>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</si>
  <si>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</si>
  <si>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</si>
  <si>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domestic regions</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</si>
  <si>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</si>
  <si>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</si>
  <si>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</si>
  <si>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</si>
  <si>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</si>
  <si>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</si>
  <si>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</si>
  <si>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</si>
  <si>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</si>
  <si>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</si>
  <si>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</si>
  <si>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</si>
  <si>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</si>
  <si>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</si>
  <si>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</si>
  <si>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</si>
  <si>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</si>
  <si>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</si>
  <si>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</si>
  <si>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</si>
  <si>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</si>
  <si>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</si>
  <si>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</si>
  <si>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</si>
  <si>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</si>
  <si>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</si>
  <si>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</si>
  <si>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</si>
  <si>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</si>
  <si>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</si>
  <si>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</si>
  <si>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</si>
  <si>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</si>
  <si>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</si>
  <si>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</si>
  <si>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</si>
  <si>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</si>
  <si>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</si>
  <si>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</si>
  <si>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</si>
  <si>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</si>
  <si>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</si>
  <si>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</si>
  <si>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</si>
  <si>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</si>
  <si>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</si>
  <si>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</si>
  <si>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</si>
  <si>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</si>
  <si>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</si>
  <si>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</si>
  <si>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</si>
  <si>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</si>
  <si>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</si>
  <si>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</si>
  <si>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</si>
  <si>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</si>
  <si>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</si>
  <si>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</si>
  <si>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</si>
  <si>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</si>
  <si>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</si>
  <si>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</si>
  <si>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</si>
  <si>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</si>
  <si>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</si>
  <si>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</si>
  <si>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</si>
  <si>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</si>
  <si>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</si>
  <si>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</si>
  <si>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</si>
  <si>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</si>
  <si>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</si>
  <si>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</si>
  <si>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</si>
  <si>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</si>
  <si>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</si>
  <si>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</si>
  <si>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</si>
  <si>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</si>
  <si>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</si>
  <si>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</si>
  <si>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</si>
  <si>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</si>
  <si>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</si>
  <si>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</si>
  <si>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</si>
  <si>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</si>
  <si>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</si>
  <si>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</si>
  <si>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</si>
  <si>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</si>
  <si>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</si>
  <si>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</si>
  <si>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</si>
  <si>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</si>
  <si>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</si>
  <si>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</si>
  <si>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</si>
  <si>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</si>
  <si>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</si>
  <si>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</si>
  <si>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</si>
  <si>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</si>
  <si>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</si>
  <si>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</si>
  <si>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</si>
  <si>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</si>
  <si>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</si>
  <si>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</si>
  <si>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</si>
  <si>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</si>
  <si>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</si>
  <si>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</si>
  <si>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</si>
  <si>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</si>
  <si>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</si>
  <si>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</si>
  <si>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</si>
  <si>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</si>
  <si>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</si>
  <si>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</si>
  <si>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</si>
  <si>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</si>
  <si>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</si>
  <si>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</si>
  <si>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</si>
  <si>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</si>
  <si>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</si>
  <si>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</si>
  <si>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</si>
  <si>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</si>
  <si>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</si>
  <si>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</si>
  <si>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</si>
  <si>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</si>
  <si>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</si>
  <si>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</si>
  <si>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</si>
  <si>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</si>
  <si>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</si>
  <si>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</si>
  <si>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</si>
  <si>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</si>
  <si>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</si>
  <si>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</si>
  <si>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</si>
  <si>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</si>
  <si>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</si>
  <si>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</si>
  <si>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</si>
  <si>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</si>
  <si>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</si>
  <si>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</si>
  <si>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</si>
  <si>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</si>
  <si>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</si>
  <si>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</si>
  <si>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</si>
  <si>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</si>
  <si>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</si>
  <si>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</si>
  <si>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</si>
  <si>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</si>
  <si>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</si>
  <si>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</si>
  <si>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</si>
  <si>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</si>
  <si>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</si>
  <si>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</si>
  <si>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</si>
  <si>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</si>
  <si>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</si>
  <si>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</si>
  <si>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o/w Subsidised housing</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</si>
  <si>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</si>
  <si>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</si>
  <si>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</si>
  <si>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</si>
  <si>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</si>
  <si>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</si>
  <si>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</si>
  <si>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</si>
  <si>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</si>
  <si>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</si>
  <si>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</si>
  <si>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</si>
  <si>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</si>
  <si>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OM.7A.13.11</t>
  </si>
  <si>
    <t>14. Loan by Ranking</t>
  </si>
  <si>
    <t>M.7A.14.2</t>
  </si>
  <si>
    <t>Guaranteed</t>
  </si>
  <si>
    <t>M.7A.14.3</t>
  </si>
  <si>
    <t>OM.7A.14.1</t>
  </si>
  <si>
    <t>OM.7A.14.2</t>
  </si>
  <si>
    <t>OM.7A.14.3</t>
  </si>
  <si>
    <t>OM.7A.14.4</t>
  </si>
  <si>
    <t>OM.7A.14.5</t>
  </si>
  <si>
    <t>OM.7A.14.6</t>
  </si>
  <si>
    <t>7B Commercial Cover Pool</t>
  </si>
  <si>
    <t>15. Loan Size Information</t>
  </si>
  <si>
    <t>M.7B.15.1</t>
  </si>
  <si>
    <t>M.7B.15.2</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</si>
  <si>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</si>
  <si>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</si>
  <si>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</si>
  <si>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</si>
  <si>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</si>
  <si>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</si>
  <si>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</si>
  <si>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</si>
  <si>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</si>
  <si>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</si>
  <si>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</si>
  <si>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</si>
  <si>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</si>
  <si>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</si>
  <si>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</si>
  <si>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</si>
  <si>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</si>
  <si>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</si>
  <si>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</si>
  <si>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</si>
  <si>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</si>
  <si>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</si>
  <si>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</si>
  <si>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</si>
  <si>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 xml:space="preserve">16. Loan to Value (LTV) Information - UNINDEXED </t>
  </si>
  <si>
    <t>M.7B.16.1</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</si>
  <si>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</si>
  <si>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</si>
  <si>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</si>
  <si>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</si>
  <si>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</si>
  <si>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</si>
  <si>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</si>
  <si>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</si>
  <si>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</si>
  <si>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</si>
  <si>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</si>
  <si>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</si>
  <si>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</si>
  <si>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</si>
  <si>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</si>
  <si>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</si>
  <si>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</si>
  <si>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</si>
  <si>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17. Loan to Value (LTV) Information - INDEXED</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</si>
  <si>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</si>
  <si>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</si>
  <si>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</si>
  <si>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</si>
  <si>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</si>
  <si>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</si>
  <si>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</si>
  <si>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</si>
  <si>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</si>
  <si>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</si>
  <si>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</si>
  <si>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</si>
  <si>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</si>
  <si>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</si>
  <si>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</si>
  <si>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</si>
  <si>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</si>
  <si>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</si>
  <si>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</si>
  <si>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18. Breakdown by Type</t>
  </si>
  <si>
    <t>% Commercial loans</t>
  </si>
  <si>
    <t>M.7B.18.1</t>
  </si>
  <si>
    <t>Retail</t>
  </si>
  <si>
    <t>M.7B.18.2</t>
  </si>
  <si>
    <t>Office</t>
  </si>
  <si>
    <t>M.7B.18.3</t>
  </si>
  <si>
    <t>Hotel/Tourism</t>
  </si>
  <si>
    <t>M.7B.18.4</t>
  </si>
  <si>
    <t>Shopping malls</t>
  </si>
  <si>
    <t>M.7B.18.5</t>
  </si>
  <si>
    <t>Industry</t>
  </si>
  <si>
    <t>M.7B.18.6</t>
  </si>
  <si>
    <t>Agriculture</t>
  </si>
  <si>
    <t>M.7B.18.7</t>
  </si>
  <si>
    <t>Other commercially used</t>
  </si>
  <si>
    <t>M.7B.18.8</t>
  </si>
  <si>
    <t>Land</t>
  </si>
  <si>
    <t>M.7B.18.9</t>
  </si>
  <si>
    <t>Property developers / Bulding under construction</t>
  </si>
  <si>
    <t>M.7B.18.10</t>
  </si>
  <si>
    <t>OM.7B.18.1</t>
  </si>
  <si>
    <t>o/w Social &amp; Cultural purposes</t>
  </si>
  <si>
    <t>OM.7B.18.2</t>
  </si>
  <si>
    <t>OM.7B.18.3</t>
  </si>
  <si>
    <t>OM.7B.18.4</t>
  </si>
  <si>
    <t>OM.7B.18.5</t>
  </si>
  <si>
    <t>OM.7B.18.6</t>
  </si>
  <si>
    <t>OM.7B.18.7</t>
  </si>
  <si>
    <t>OM.7B.18.8</t>
  </si>
  <si>
    <t>OM.7B.18.9</t>
  </si>
  <si>
    <t>OM.7B.18.10</t>
  </si>
  <si>
    <t>OM.7B.18.11</t>
  </si>
  <si>
    <t>OM.7B.18.12</t>
  </si>
  <si>
    <t>OM.7B.18.13</t>
  </si>
  <si>
    <t>OM.7B.18.14</t>
  </si>
  <si>
    <t>OM.7B.18.15</t>
  </si>
  <si>
    <t>OM.7B.18.16</t>
  </si>
  <si>
    <t>OM.7B.18.17</t>
  </si>
  <si>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</si>
  <si>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</si>
  <si>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</si>
  <si>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</si>
  <si>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</si>
  <si>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</si>
  <si>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</si>
  <si>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</si>
  <si>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</si>
  <si>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</si>
  <si>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</si>
  <si>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</si>
  <si>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</si>
  <si>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</si>
  <si>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</si>
  <si>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</si>
  <si>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</si>
  <si>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</si>
  <si>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</si>
  <si>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</si>
  <si>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</si>
  <si>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</si>
  <si>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</si>
  <si>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</si>
  <si>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</si>
  <si>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</si>
  <si>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</si>
  <si>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</si>
  <si>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</si>
  <si>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</si>
  <si>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</si>
  <si>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</si>
  <si>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</si>
  <si>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</si>
  <si>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</si>
  <si>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</si>
  <si>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</si>
  <si>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</si>
  <si>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</si>
  <si>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</si>
  <si>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</si>
  <si>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</si>
  <si>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</si>
  <si>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</si>
  <si>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</si>
  <si>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</si>
  <si>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</si>
  <si>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</si>
  <si>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</si>
  <si>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</si>
  <si>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</si>
  <si>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</si>
  <si>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</si>
  <si>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</si>
  <si>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</si>
  <si>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</si>
  <si>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</si>
  <si>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</si>
  <si>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</si>
  <si>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</si>
  <si>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</si>
  <si>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</si>
  <si>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</si>
  <si>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</si>
  <si>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</si>
  <si>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</si>
  <si>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</si>
  <si>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</si>
  <si>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</si>
  <si>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</si>
  <si>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</si>
  <si>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</si>
  <si>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</si>
  <si>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</si>
  <si>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</si>
  <si>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</si>
  <si>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</si>
  <si>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</si>
  <si>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</si>
  <si>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</si>
  <si>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</si>
  <si>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</si>
  <si>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</si>
  <si>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</si>
  <si>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</si>
  <si>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</si>
  <si>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</si>
  <si>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</si>
  <si>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</si>
  <si>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</si>
  <si>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</si>
  <si>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</si>
  <si>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</si>
  <si>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</si>
  <si>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</si>
  <si>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</si>
  <si>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</si>
  <si>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</si>
  <si>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</si>
  <si>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</si>
  <si>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</si>
  <si>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</si>
  <si>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</si>
  <si>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</si>
  <si>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</si>
  <si>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</si>
  <si>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</si>
  <si>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</si>
  <si>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</si>
  <si>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</si>
  <si>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</si>
  <si>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</si>
  <si>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</si>
  <si>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</si>
  <si>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</si>
  <si>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</si>
  <si>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</si>
  <si>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</si>
  <si>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</si>
  <si>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</si>
  <si>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</si>
  <si>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</si>
  <si>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</si>
  <si>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</si>
  <si>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</si>
  <si>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</si>
  <si>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</si>
  <si>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</si>
  <si>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</si>
  <si>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</si>
  <si>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</si>
  <si>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</si>
  <si>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</si>
  <si>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</si>
  <si>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</si>
  <si>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</si>
  <si>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</si>
  <si>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</si>
  <si>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</si>
  <si>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</si>
  <si>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</si>
  <si>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</si>
  <si>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</si>
  <si>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</si>
  <si>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</si>
  <si>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</si>
  <si>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</si>
  <si>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</si>
  <si>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</si>
  <si>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</si>
  <si>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</si>
  <si>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</si>
  <si>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</si>
  <si>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</si>
  <si>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</si>
  <si>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</si>
  <si>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</si>
  <si>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</si>
  <si>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</si>
  <si>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</si>
  <si>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</si>
  <si>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</si>
  <si>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</si>
  <si>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</si>
  <si>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</si>
  <si>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</si>
  <si>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</si>
  <si>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</si>
  <si>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</si>
  <si>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</si>
  <si>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</si>
  <si>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</si>
  <si>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</si>
  <si>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</si>
  <si>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</si>
  <si>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</si>
  <si>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</si>
  <si>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</si>
  <si>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</si>
  <si>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</si>
  <si>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</si>
  <si>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</si>
  <si>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</si>
  <si>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</si>
  <si>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</si>
  <si>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</si>
  <si>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</si>
  <si>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</si>
  <si>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</si>
  <si>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</si>
  <si>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</si>
  <si>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</si>
  <si>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</si>
  <si>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</si>
  <si>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</si>
  <si>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</si>
  <si>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</si>
  <si>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</si>
  <si>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</si>
  <si>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</si>
  <si>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</si>
  <si>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</si>
  <si>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</si>
  <si>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</si>
  <si>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</si>
  <si>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</si>
  <si>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</si>
  <si>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</si>
  <si>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</si>
  <si>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</si>
  <si>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</si>
  <si>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</si>
  <si>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</si>
  <si>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</si>
  <si>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</si>
  <si>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</si>
  <si>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</si>
  <si>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</si>
  <si>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</si>
  <si>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</si>
  <si>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</si>
  <si>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</si>
  <si>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</si>
  <si>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</si>
  <si>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</si>
  <si>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</si>
  <si>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</si>
  <si>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</si>
  <si>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</si>
  <si>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</si>
  <si>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</si>
  <si>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</si>
  <si>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</si>
  <si>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</si>
  <si>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</si>
  <si>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</si>
  <si>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</si>
  <si>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</si>
  <si>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</si>
  <si>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</si>
  <si>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</si>
  <si>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</si>
  <si>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</si>
  <si>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</si>
  <si>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</si>
  <si>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</si>
  <si>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</si>
  <si>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</si>
  <si>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</si>
  <si>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</si>
  <si>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</si>
  <si>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</si>
  <si>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</si>
  <si>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</si>
  <si>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</si>
  <si>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</si>
  <si>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</si>
  <si>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</si>
  <si>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</si>
  <si>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</si>
  <si>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</si>
  <si>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</si>
  <si>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</si>
  <si>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</si>
  <si>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</si>
  <si>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</si>
  <si>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</si>
  <si>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</si>
  <si>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</si>
  <si>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</si>
  <si>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</si>
  <si>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</si>
  <si>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</si>
  <si>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</si>
  <si>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</si>
  <si>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</si>
  <si>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</si>
  <si>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</si>
  <si>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</si>
  <si>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</si>
  <si>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</si>
  <si>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</si>
  <si>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</si>
  <si>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</si>
  <si>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</si>
  <si>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</si>
  <si>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</si>
  <si>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</si>
  <si>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</si>
  <si>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</si>
  <si>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</si>
  <si>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</si>
  <si>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</si>
  <si>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</si>
  <si>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</si>
  <si>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</si>
  <si>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</si>
  <si>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</si>
  <si>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</si>
  <si>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</si>
  <si>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</si>
  <si>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</si>
  <si>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</si>
  <si>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</si>
  <si>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</si>
  <si>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</si>
  <si>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</si>
  <si>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</si>
  <si>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</si>
  <si>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</si>
  <si>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</si>
  <si>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</si>
  <si>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</si>
  <si>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</si>
  <si>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</si>
  <si>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</si>
  <si>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</si>
  <si>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</si>
  <si>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</si>
  <si>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</si>
  <si>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</si>
  <si>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</si>
  <si>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</si>
  <si>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</si>
  <si>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</si>
  <si>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</si>
  <si>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</si>
  <si>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</si>
  <si>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</si>
  <si>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</si>
  <si>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</si>
  <si>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</si>
  <si>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</si>
  <si>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</si>
  <si>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</si>
  <si>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</si>
  <si>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</si>
  <si>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</si>
  <si>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</si>
  <si>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</si>
  <si>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</si>
  <si>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</si>
  <si>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</si>
  <si>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</si>
  <si>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</si>
  <si>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</si>
  <si>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</si>
  <si>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</si>
  <si>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</si>
  <si>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</si>
  <si>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</si>
  <si>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</si>
  <si>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</si>
  <si>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</si>
  <si>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</si>
  <si>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</si>
  <si>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</si>
  <si>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</si>
  <si>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</si>
  <si>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</si>
  <si>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</si>
  <si>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</si>
  <si>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</si>
  <si>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</si>
  <si>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</si>
  <si>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</si>
  <si>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</si>
  <si>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</si>
  <si>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</si>
  <si>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</si>
  <si>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</si>
  <si>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</si>
  <si>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</si>
  <si>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</si>
  <si>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</si>
  <si>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</si>
  <si>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</si>
  <si>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</si>
  <si>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</si>
  <si>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</si>
  <si>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</si>
  <si>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</si>
  <si>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</si>
  <si>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</si>
  <si>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</si>
  <si>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</si>
  <si>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</si>
  <si>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</si>
  <si>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</si>
  <si>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C. Harmonised Transparency Template - Glossary</t>
  </si>
  <si>
    <t>The definitions below reflect the national specificities</t>
  </si>
  <si>
    <t>1. Glossary - Standard Harmonised Items</t>
  </si>
  <si>
    <t>[Insert Definition Below]</t>
  </si>
  <si>
    <t>HG.1.1</t>
  </si>
  <si>
    <t>OC Calculation: Actual</t>
  </si>
  <si>
    <t>HG.1.2</t>
  </si>
  <si>
    <t>OC Calculation: Legal minimum</t>
  </si>
  <si>
    <t>HG.1.3</t>
  </si>
  <si>
    <t>OC Calculation: Committed</t>
  </si>
  <si>
    <t>HG.1.4</t>
  </si>
  <si>
    <t>Interest Rate Types</t>
  </si>
  <si>
    <t>HG.1.5</t>
  </si>
  <si>
    <t>Maturity Buckets of Cover assets [i.e. how is the contractual and/or expected maturity defined? What assumptions eg, in terms of prepayments? etc.]</t>
  </si>
  <si>
    <t>HG.1.6</t>
  </si>
  <si>
    <t xml:space="preserve">Maturity Buckets of Covered Bonds [i.e. how is the contractual and/or expected maturity defined? What maturity structure (hard bullet, soft bullet, conditional pass through)? Under what conditions/circumstances? Etc.] </t>
  </si>
  <si>
    <t>HG.1.7</t>
  </si>
  <si>
    <t>HG.1.8</t>
  </si>
  <si>
    <t>Hedging Strategy (please explain how you address interest rate and currency risk)</t>
  </si>
  <si>
    <t>Non-performing loans</t>
  </si>
  <si>
    <t>OHG.1.1</t>
  </si>
  <si>
    <t>OHG.1.2</t>
  </si>
  <si>
    <t>OHG.1.3</t>
  </si>
  <si>
    <t>OHG.1.4</t>
  </si>
  <si>
    <t>2. Reason for No Data</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</si>
  <si>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</si>
  <si>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</si>
  <si>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</si>
  <si>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</si>
  <si>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</si>
  <si>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</si>
  <si>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</si>
  <si>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</si>
  <si>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</si>
  <si>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</si>
  <si>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</si>
  <si>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</si>
  <si>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3. Glossary - Extra national and/or Issuer Items</t>
  </si>
  <si>
    <t>HG.3.1</t>
  </si>
  <si>
    <t>Other definitions deemed relevant</t>
  </si>
  <si>
    <t>OHG.3.1</t>
  </si>
  <si>
    <t>OHG.3.2</t>
  </si>
  <si>
    <t>OHG.3.3</t>
  </si>
  <si>
    <t>OHG.3.4</t>
  </si>
  <si>
    <t>OHG.3.5</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</si>
  <si>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</si>
  <si>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</si>
  <si>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</si>
  <si>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</si>
  <si>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</si>
  <si>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</si>
  <si>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</si>
  <si>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</si>
  <si>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</si>
  <si>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</si>
  <si>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</si>
  <si>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</si>
  <si>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</si>
  <si>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</si>
  <si>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</si>
  <si>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</si>
  <si>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</si>
  <si>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</si>
  <si>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</si>
  <si>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</si>
  <si>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</si>
  <si>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</si>
  <si>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</si>
  <si>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</si>
  <si>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</si>
  <si>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</si>
  <si>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</si>
  <si>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</si>
  <si>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</si>
  <si>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</si>
  <si>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</si>
  <si>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</si>
  <si>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</si>
  <si>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</si>
  <si>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</si>
  <si>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</si>
  <si>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</si>
  <si>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</si>
  <si>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</si>
  <si>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</si>
  <si>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</si>
  <si>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</si>
  <si>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</si>
  <si>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</si>
  <si>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</si>
  <si>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</si>
  <si>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</si>
  <si>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</si>
  <si>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</si>
  <si>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</si>
  <si>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</si>
  <si>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</si>
  <si>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</si>
  <si>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</si>
  <si>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</si>
  <si>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</si>
  <si>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</si>
  <si>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</si>
  <si>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</si>
  <si>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</si>
  <si>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</si>
  <si>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</si>
  <si>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</si>
  <si>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</si>
  <si>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</si>
  <si>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</si>
  <si>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</si>
  <si>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</si>
  <si>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</si>
  <si>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</si>
  <si>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</si>
  <si>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</si>
  <si>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</si>
  <si>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</si>
  <si>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</si>
  <si>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</si>
  <si>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</si>
  <si>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</si>
  <si>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</si>
  <si>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</si>
  <si>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</si>
  <si>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</si>
  <si>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</si>
  <si>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</si>
  <si>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</si>
  <si>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</si>
  <si>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</si>
  <si>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</si>
  <si>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</si>
  <si>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</si>
  <si>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</si>
  <si>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</si>
  <si>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</si>
  <si>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</si>
  <si>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</si>
  <si>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</si>
  <si>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</si>
  <si>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</si>
  <si>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</si>
  <si>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</si>
  <si>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</si>
  <si>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</si>
  <si>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</si>
  <si>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</si>
  <si>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</si>
  <si>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</si>
  <si>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</si>
  <si>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</si>
  <si>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</si>
  <si>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</si>
  <si>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</si>
  <si>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</si>
  <si>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</si>
  <si>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</si>
  <si>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</si>
  <si>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</si>
  <si>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</si>
  <si>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</si>
  <si>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</si>
  <si>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</si>
  <si>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</si>
  <si>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</si>
  <si>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</si>
  <si>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</si>
  <si>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</si>
  <si>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</si>
  <si>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</si>
  <si>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</si>
  <si>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</si>
  <si>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</si>
  <si>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</si>
  <si>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</si>
  <si>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</si>
  <si>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</si>
  <si>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</si>
  <si>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</si>
  <si>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</si>
  <si>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</si>
  <si>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</si>
  <si>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</si>
  <si>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</si>
  <si>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</si>
  <si>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</si>
  <si>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</si>
  <si>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</si>
  <si>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</si>
  <si>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</si>
  <si>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</si>
  <si>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</si>
  <si>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</si>
  <si>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</si>
  <si>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</si>
  <si>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</si>
  <si>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</si>
  <si>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</si>
  <si>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</si>
  <si>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</si>
  <si>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</si>
  <si>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</si>
  <si>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</si>
  <si>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</si>
  <si>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</si>
  <si>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</si>
  <si>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</si>
  <si>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</si>
  <si>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</si>
  <si>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</si>
  <si>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</si>
  <si>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</si>
  <si>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</si>
  <si>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</si>
  <si>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Legend</t>
  </si>
  <si>
    <t>ADDITIONAL FRENCH INFORMATION</t>
  </si>
  <si>
    <t xml:space="preserve">CB ISSUER </t>
  </si>
  <si>
    <t xml:space="preserve">CAISSE FRANCAISE DE FINANCEMENT LOCAL </t>
  </si>
  <si>
    <t xml:space="preserve">Reporting date </t>
  </si>
  <si>
    <t>6/30/2016</t>
  </si>
  <si>
    <t>GROUP LEVEL  INFORMATION AND SENIOR UNSECURED RATINGS</t>
  </si>
  <si>
    <t>1.1</t>
  </si>
  <si>
    <t>Group</t>
  </si>
  <si>
    <t>SFIL</t>
  </si>
  <si>
    <t>Group parent company</t>
  </si>
  <si>
    <t>Group consolidated financial information (link)</t>
  </si>
  <si>
    <t>www.sfil.fr</t>
  </si>
  <si>
    <t>1.2</t>
  </si>
  <si>
    <t>Rating</t>
  </si>
  <si>
    <t>Rating Watch</t>
  </si>
  <si>
    <t>Outlook</t>
  </si>
  <si>
    <t>Senior unsecured rating (group parent company)</t>
  </si>
  <si>
    <t>Fitch</t>
  </si>
  <si>
    <t>AA-</t>
  </si>
  <si>
    <t>-</t>
  </si>
  <si>
    <t>Moody's</t>
  </si>
  <si>
    <t>Aa3</t>
  </si>
  <si>
    <t>S&amp;P</t>
  </si>
  <si>
    <t>AA</t>
  </si>
  <si>
    <t>negative</t>
  </si>
  <si>
    <t>1.3</t>
  </si>
  <si>
    <t>Rating watch</t>
  </si>
  <si>
    <t>Covered bond issuer rating (senior unsecured)</t>
  </si>
  <si>
    <t>1.4</t>
  </si>
  <si>
    <t xml:space="preserve"> tier 1 ratio (%) (group parent company)</t>
  </si>
  <si>
    <t>as of</t>
  </si>
  <si>
    <t>12/31/2015</t>
  </si>
  <si>
    <t>COVERED BOND ISSUER OVERVIEW</t>
  </si>
  <si>
    <t>2.1</t>
  </si>
  <si>
    <t>Covered bonds and cover pool</t>
  </si>
  <si>
    <t>of which eligible</t>
  </si>
  <si>
    <t>outstanding</t>
  </si>
  <si>
    <t>to central bank repo-operations</t>
  </si>
  <si>
    <t>Cover pool</t>
  </si>
  <si>
    <t>Public sector exposures</t>
  </si>
  <si>
    <t>Commercial assets</t>
  </si>
  <si>
    <t>Residential assets</t>
  </si>
  <si>
    <t>Substitute assets</t>
  </si>
  <si>
    <t>Covered bonds</t>
  </si>
  <si>
    <t>2.2</t>
  </si>
  <si>
    <t>Covered bonds ratings</t>
  </si>
  <si>
    <t>Covered bonds rating</t>
  </si>
  <si>
    <t>stable</t>
  </si>
  <si>
    <t>Aaa</t>
  </si>
  <si>
    <t>AA+</t>
  </si>
  <si>
    <t>2.3</t>
  </si>
  <si>
    <t>Liabilities of the covered bond issuer</t>
  </si>
  <si>
    <t>LIABILITIES</t>
  </si>
  <si>
    <t>Outstanding</t>
  </si>
  <si>
    <t>Equity</t>
  </si>
  <si>
    <t>Subordinated debt</t>
  </si>
  <si>
    <t>Other non privileged liabilities</t>
  </si>
  <si>
    <t>Total equity and non privileged liabilities</t>
  </si>
  <si>
    <t>Other privileged liabilities</t>
  </si>
  <si>
    <t>Total privileged liabilities</t>
  </si>
  <si>
    <t>TOTAL</t>
  </si>
  <si>
    <t>ALM OF THE COVERED BOND ISSUER</t>
  </si>
  <si>
    <t>3.1</t>
  </si>
  <si>
    <t>WAL (weighted average life) of cover pool and covered bonds</t>
  </si>
  <si>
    <t>Expected</t>
  </si>
  <si>
    <t>Contractual</t>
  </si>
  <si>
    <t>explanations (CPR rate used etc)</t>
  </si>
  <si>
    <t>Public sector</t>
  </si>
  <si>
    <t>WAL of cover pool</t>
  </si>
  <si>
    <t>WAL of covered bonds</t>
  </si>
  <si>
    <t>3.2</t>
  </si>
  <si>
    <t>Expected maturity structure of cover pool and covered bonds</t>
  </si>
  <si>
    <t>0 - 1 Y (years)</t>
  </si>
  <si>
    <t>3-4Y</t>
  </si>
  <si>
    <t>Expected maturity of cover pool</t>
  </si>
  <si>
    <t>Expected maturity of covered bonds</t>
  </si>
  <si>
    <t>3.3</t>
  </si>
  <si>
    <t>Contractual maturity structure of cover pool and covered bonds</t>
  </si>
  <si>
    <t>Contractual maturity of cover pool</t>
  </si>
  <si>
    <t>Contractual maturity of cov. bonds</t>
  </si>
  <si>
    <t>of which hard bullet</t>
  </si>
  <si>
    <t>of which soft bullet</t>
  </si>
  <si>
    <t>3.4</t>
  </si>
  <si>
    <t>Interest rate and currency risks</t>
  </si>
  <si>
    <t>Interest rate swaps</t>
  </si>
  <si>
    <t>Outstanding nominal in EUR millions</t>
  </si>
  <si>
    <t>WAL in years</t>
  </si>
  <si>
    <t>Internal derivatives</t>
  </si>
  <si>
    <t>External derivatives</t>
  </si>
  <si>
    <t>Currency swaps</t>
  </si>
  <si>
    <t>3.6</t>
  </si>
  <si>
    <t>Substitution assets</t>
  </si>
  <si>
    <t>WAL</t>
  </si>
  <si>
    <t>AAA to AA-</t>
  </si>
  <si>
    <t>A+ to A-</t>
  </si>
  <si>
    <t>Below A-</t>
  </si>
  <si>
    <t>PUBLIC SECTOR COVER POOL DATA</t>
  </si>
  <si>
    <t>4.1</t>
  </si>
  <si>
    <t>Arrears and defaulted loans outstanding</t>
  </si>
  <si>
    <t>% of outstanding public sector assets</t>
  </si>
  <si>
    <t>Current</t>
  </si>
  <si>
    <t>Arrears</t>
  </si>
  <si>
    <t>0-1 months</t>
  </si>
  <si>
    <t>1-2 months</t>
  </si>
  <si>
    <t>2-3 months</t>
  </si>
  <si>
    <t>3-6 months</t>
  </si>
  <si>
    <t>Defaulted (6+)</t>
  </si>
  <si>
    <t>5.2</t>
  </si>
  <si>
    <t>Geographical distribution and type of Claim</t>
  </si>
  <si>
    <t>Exposures to or garanteed by Supranational Institution</t>
  </si>
  <si>
    <t xml:space="preserve">Exposures to Sovereigns </t>
  </si>
  <si>
    <t xml:space="preserve">Exposures guaranteed by Sovereigns </t>
  </si>
  <si>
    <t>Exposures garanteed by ECA</t>
  </si>
  <si>
    <t xml:space="preserve">Exposures to regions / departments / federal states </t>
  </si>
  <si>
    <t xml:space="preserve">Exposures garanteed by regions / departments / federal states </t>
  </si>
  <si>
    <t xml:space="preserve">Exposures to municipalities </t>
  </si>
  <si>
    <t xml:space="preserve">Exposures garanteed by municipalities </t>
  </si>
  <si>
    <t>Other direct public exposures</t>
  </si>
  <si>
    <t>Other indirect public exposures</t>
  </si>
  <si>
    <t>EUROPE</t>
  </si>
  <si>
    <t>Sweeden</t>
  </si>
  <si>
    <t>America</t>
  </si>
  <si>
    <t>USA</t>
  </si>
  <si>
    <t>Asia</t>
  </si>
  <si>
    <t>Japon</t>
  </si>
  <si>
    <t>COVERED BONDS</t>
  </si>
  <si>
    <t>5.1</t>
  </si>
  <si>
    <t>Outstanding covered bonds</t>
  </si>
  <si>
    <t>12/31/2014</t>
  </si>
  <si>
    <t>12/31/2013</t>
  </si>
  <si>
    <t>Public placement</t>
  </si>
  <si>
    <t>Private placement</t>
  </si>
  <si>
    <t>Sum</t>
  </si>
  <si>
    <t>Denominated in €</t>
  </si>
  <si>
    <t>Denominated in USD</t>
  </si>
  <si>
    <t>Denominated in CHF</t>
  </si>
  <si>
    <t>Denominated in JPY</t>
  </si>
  <si>
    <t>Denominated in GBP</t>
  </si>
  <si>
    <t>6.2</t>
  </si>
  <si>
    <t>Issuance</t>
  </si>
  <si>
    <t xml:space="preserve">France </t>
  </si>
  <si>
    <t>Caisse Française de Financement Local</t>
  </si>
  <si>
    <t>www.caffil.fr</t>
  </si>
  <si>
    <t>Y</t>
  </si>
  <si>
    <t>https://www.coveredbondlabel.com/issuer/47/</t>
  </si>
  <si>
    <t>9/30/2016</t>
  </si>
  <si>
    <t>JPY</t>
  </si>
  <si>
    <t>o/w JPY</t>
  </si>
  <si>
    <t>o/w PLN</t>
  </si>
  <si>
    <t>both</t>
  </si>
  <si>
    <t>0-500k€</t>
  </si>
  <si>
    <t>500-1M€</t>
  </si>
  <si>
    <t>1M-5M€</t>
  </si>
  <si>
    <t>5M-10M€</t>
  </si>
  <si>
    <t>10M-50M€</t>
  </si>
  <si>
    <t>50M-100M€</t>
  </si>
  <si>
    <t>&gt;100M€</t>
  </si>
  <si>
    <t>Alsace-Champagne-Ardenne-Lorraine</t>
  </si>
  <si>
    <t>Aquitaine-Limousin-Poitou-Charentes</t>
  </si>
  <si>
    <t>Auvergne-Rhône-Alpes</t>
  </si>
  <si>
    <t>Bourgogne-Franche-Comté</t>
  </si>
  <si>
    <t> Bretagne</t>
  </si>
  <si>
    <t>Centre-Val de Loire</t>
  </si>
  <si>
    <t>Corse</t>
  </si>
  <si>
    <t> Île-de-France</t>
  </si>
  <si>
    <t>Languedoc-Roussillon-Midi-Pyrénées</t>
  </si>
  <si>
    <t>Nord-Pas-de-Calais-Picardie</t>
  </si>
  <si>
    <t>Normandie</t>
  </si>
  <si>
    <t>Pays de la Loire</t>
  </si>
  <si>
    <t>Provence-Alpes-Côte d'Azur</t>
  </si>
  <si>
    <t>Dom-Tom</t>
  </si>
  <si>
    <t>G.3.2.1 - Caisse Française de Financement Local presents its nominal over-collateralization which is the ratio between the assets and the resources benefiting from the legal privilege.</t>
  </si>
  <si>
    <r>
      <t xml:space="preserve">G.3.2.1 - The legal over-collateralization ratio, which is calculated on the basis of regulatory standards governing </t>
    </r>
    <r>
      <rPr>
        <i/>
        <sz val="11"/>
        <rFont val="Calibri"/>
        <family val="2"/>
        <scheme val="minor"/>
      </rPr>
      <t>sociétés de crédit foncier</t>
    </r>
    <r>
      <rPr>
        <sz val="11"/>
        <rFont val="Calibri"/>
        <family val="2"/>
        <scheme val="minor"/>
      </rPr>
      <t>, is the ratio between the assets and the resources benefiting from the legal privilege. This legal minimum threshold is set at 105 %.</t>
    </r>
  </si>
  <si>
    <t xml:space="preserve">G.3.2.1 - Caisse Française de Financement Local presents the legal minimum threshold set at 105 %. It corresponds to the minimum level which Caisse Française de Financement Local had undertaken to maintain since its creation. </t>
  </si>
  <si>
    <t xml:space="preserve">PS.8.6.3 - The item "other" are reported the assets with a structured interest rate. </t>
  </si>
  <si>
    <t>G.3.4 - The assets are reporting according to their contractual maturity, i.e.  the term of the loan as defined in the contracts. No assumptions regarding prepayments are taken for Caisse Française de Financement Local.</t>
  </si>
  <si>
    <t>G.3.5 - The covered bonds are reporting according to their contractual maturity, i.e.  the term of the bonds as defined in the final terms. Caisse Française de Financement Local's covered bonds are all hard bullet.</t>
  </si>
  <si>
    <t xml:space="preserve">G.3.13 - The policy applied by Caisse Française de Financement Local makes it possible to be protected from interest rate risk because any acquisition of assets or issue of liabilities is systematically hedged in a variable rate from the beginning. 
There are two steps in the hedging process of interest rate risk.
• In the first stage, all the assets and the liabilities benefiting from the privilege which do not naturally have a floating rate are hedged against Euribor until maturity as soon as they are recorded on the balance sheet. In practice, acquisitions of loan portfolios (in which the unit amount is generally small) are usually macro-hedged whereas loans granted individually or bond issues are micro-hedged. Hedging of assets is more often obtained in using interest rate swaps, but the same effect may be obtained whenever possible by the cancelation of liability swaps.
• In the second step, Euribor lending and borrowing flows (naturally or after hedges) are swapped against Eonia over a sliding period of generally two years in order to eliminate the basis risk generated by differences in the tenor (Euribor 1, 3, 6 or 12 months) and the fixing risk due to refixing dates based on different reference indices in the assets and the liabilities.
Non-privileged debt is not concerned by these hedging operations. In fact, debt contracted by Caisse Française de Financement Local with its shareholder to finance over-collateralization is borrowed either directly with a monetary index and does not need to be swapped, or with a Euribor index and thus finances assets also indexed on Euribor. Short term debt owed the Banque de France with a fixed rate (if any) is not hedged, but also finances fixed rate assets.
The sensitivity of residual positions that remain after the first step and after the second level of hedges is monitored carefully and kept within strict limits.
Limits on interest rate risk guarantee, with 99% probability, a maximum one year loss of less than EUR 80 million in the event of a change in interest rates of 200 basis point (bp), equivalent to a maximum loss set at EUR 40 million (3% of equity) for a fluctuation in interest rates of 100 bp. This calibration is based on a directional shift in rates corresponding to a 1% probability at one-year decile observed over the period 2005-2013, which was approximately 200 bp.
A set of three limits makes it possible to have a grasp of the slope risk, as well as the directional risk. These limits control the sensitivity of the fixed rate risk and together guarantee the maximum losses mentioned above. </t>
  </si>
  <si>
    <t xml:space="preserve">PS.8.9.1 - In this item are reported the arrears on non performing loans from the first day when the missing payments were observed. </t>
  </si>
  <si>
    <t xml:space="preserve">Covered Bonds - Breakdown by interest rate </t>
  </si>
  <si>
    <t>G.3.8 - As a result of Caisse Française de Financement Local's hedging strategies (see HG 1.7), some covered bonds swaps have been canceled in order to hedge fixed rate assets. Thus, no interest risk is undertaken.</t>
  </si>
  <si>
    <t xml:space="preserve">Liquid Assets </t>
  </si>
  <si>
    <t xml:space="preserve">G.3.11 - Liquid assets include cash deposit in central bank. </t>
  </si>
  <si>
    <t>Substitute Assets - Type</t>
  </si>
  <si>
    <t xml:space="preserve"> B.2 Public Sector Assets</t>
  </si>
  <si>
    <t>4. Glossary -Additional French Information</t>
  </si>
  <si>
    <t>OHG.4.1</t>
  </si>
  <si>
    <t>1.4 Tier one ratio (%) (group parent company)</t>
  </si>
  <si>
    <t>OHG.4.2</t>
  </si>
  <si>
    <t>2.3 Liabilities of the covered bond issuer</t>
  </si>
  <si>
    <t>OHG.4.3</t>
  </si>
  <si>
    <t>3.2 Expected maturity structure of cover pool and covered bonds</t>
  </si>
  <si>
    <t xml:space="preserve">A 0% prepayment rate assumption is taken on the cover pool assets maturity.
Contractual maturities are legal maturities for covered bonds. </t>
  </si>
  <si>
    <t>OHG.4.4</t>
  </si>
  <si>
    <t>3.3 Contractual maturity structure of cover pool and covered bonds</t>
  </si>
  <si>
    <t xml:space="preserve">Contractual maturities are calculated assuming a zero prepayment scenario on the cover pool assets.
Expected maturities are next call date for covered bonds.
</t>
  </si>
  <si>
    <t>OHG.4.5</t>
  </si>
  <si>
    <t>4. PUBLIC SECTOR COVER POOL DATA</t>
  </si>
  <si>
    <t>OHG.4.6</t>
  </si>
  <si>
    <t>OHG.4.7</t>
  </si>
  <si>
    <t>5. COVERED BONDS</t>
  </si>
  <si>
    <t>Amounts are provided taking into account FX-swaps.</t>
  </si>
  <si>
    <r>
      <t>G.3.9 - As of September 30, 2016, the subsitution assets are composed of short term bank bonds for EUR 900 million and bank accounts' balances (multiple countries)</t>
    </r>
    <r>
      <rPr>
        <sz val="11"/>
        <color rgb="FFFF0000"/>
        <rFont val="Calibri"/>
        <family val="2"/>
        <scheme val="minor"/>
      </rPr>
      <t xml:space="preserve"> </t>
    </r>
    <r>
      <rPr>
        <sz val="11"/>
        <rFont val="Calibri"/>
        <family val="2"/>
        <scheme val="minor"/>
      </rPr>
      <t>representing EUR 18 million.
The bonds have a size superior to EUR 100 million. The bank accounts' balances are net positions which do not exceed EUR 10 million as of September 30, 2016.
No past dues were observed on the substition assets as of September 30, 2016.</t>
    </r>
  </si>
  <si>
    <t xml:space="preserve">Exposure on Treasury and replacement assets are not included in this section. As of 9/30/2016, the current account represented EUR 3,501 million and replacement assets EUR 918 million. </t>
  </si>
  <si>
    <t>Caisse Française de Financement Local publishes annual and semi-annual accounts. The total Equity are reported as of June 30,2016.</t>
  </si>
  <si>
    <t>By the credit quality of its assets, combined with its high level of regulatory equity, Caisse Française de Financement Local was able to post a Basel III solvency ratio of 24% as of June 30, 2016, compared to a Basel III solvency ratio of 24% as of December 31, 2015.</t>
  </si>
  <si>
    <t xml:space="preserve">As of September 30, 2016, Caisse Française de Financement Local does not hold asset-backed securities and similar structures in its balance sheet. All these securitizations have been sold on the market or to its parent, SFIL in the beginning of July 2013. </t>
  </si>
  <si>
    <t>Cut-off Date: 30/09/16</t>
  </si>
  <si>
    <t>Reporting Date: 14/11/16</t>
  </si>
</sst>
</file>

<file path=xl/styles.xml><?xml version="1.0" encoding="utf-8"?>
<styleSheet xmlns="http://schemas.openxmlformats.org/spreadsheetml/2006/main" xmlns:mc="http://schemas.openxmlformats.org/markup-compatibility/2006" xmlns:x14ac="http://schemas.microsoft.com/office/spreadsheetml/2009/9/ac" mc:Ignorable="x14ac">
  <numFmts count="19">
    <numFmt numFmtId="41" formatCode="_-* #,##0\ _€_-;\-* #,##0\ _€_-;_-* &quot;-&quot;\ _€_-;_-@_-"/>
    <numFmt numFmtId="43" formatCode="_-* #,##0.00\ _€_-;\-* #,##0.00\ _€_-;_-* &quot;-&quot;??\ _€_-;_-@_-"/>
    <numFmt numFmtId="164" formatCode="_ * #,##0.00_ ;_ * \-#,##0.00_ ;_ * &quot;-&quot;??_ ;_ @_ "/>
    <numFmt numFmtId="165" formatCode="_-* #,##0\ _€_-;\-* #,##0\ _€_-;_-* &quot;-&quot;??\ _€_-;_-@_-"/>
    <numFmt numFmtId="166" formatCode="0.0%"/>
    <numFmt numFmtId="167" formatCode="#,##0\ \ "/>
    <numFmt numFmtId="168" formatCode="_-* #,##0.0\ _€_-;\-* #,##0.0\ _€_-;_-* &quot;-&quot;??\ _€_-;_-@_-"/>
    <numFmt numFmtId="169" formatCode="0.0"/>
    <numFmt numFmtId="170" formatCode="_-* #,##0.0\ _€_-;\-* #,##0.0\ _€_-;_-* &quot;-&quot;?\ _€_-;_-@_-"/>
    <numFmt numFmtId="171" formatCode="#,###,"/>
    <numFmt numFmtId="172" formatCode="#,##0,,"/>
    <numFmt numFmtId="173" formatCode="_-* #,##0.000\ _€_-;\-* #,##0.000\ _€_-;_-* &quot;-&quot;??\ _€_-;_-@_-"/>
    <numFmt numFmtId="174" formatCode="#,###,,"/>
    <numFmt numFmtId="175" formatCode="_(* #,##0_)__;_(* \(###0\)__;_(* &quot;-&quot;??_);_(@_)"/>
    <numFmt numFmtId="176" formatCode="_(* #,##0.0_)__;_(* \(###0.0\)__;_(* &quot;-&quot;??_);_(@_)"/>
    <numFmt numFmtId="177" formatCode="_-* #,###,"/>
    <numFmt numFmtId="178" formatCode="_-* ##,##0,"/>
    <numFmt numFmtId="179" formatCode="_-* #,###,,"/>
    <numFmt numFmtId="180" formatCode="#,##0.0"/>
  </numFmts>
  <fonts count="76"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sz val="9"/>
      <color indexed="81"/>
      <name val="Tahoma"/>
      <charset val="1"/>
    </font>
    <font>
      <b/>
      <sz val="9"/>
      <color indexed="81"/>
      <name val="Tahoma"/>
      <charset val="1"/>
    </font>
    <font>
      <b/>
      <sz val="11"/>
      <color indexed="9"/>
      <name val="Calibri"/>
      <family val="2"/>
      <scheme val="minor"/>
    </font>
    <font>
      <sz val="11"/>
      <color indexed="10"/>
      <name val="Calibri"/>
      <family val="2"/>
      <scheme val="minor"/>
    </font>
    <font>
      <b/>
      <sz val="11"/>
      <color indexed="20"/>
      <name val="Calibri"/>
      <family val="2"/>
      <scheme val="minor"/>
    </font>
    <font>
      <sz val="11"/>
      <color indexed="63"/>
      <name val="Calibri"/>
      <family val="2"/>
      <scheme val="minor"/>
    </font>
    <font>
      <b/>
      <sz val="11"/>
      <color indexed="63"/>
      <name val="Calibri"/>
      <family val="2"/>
      <scheme val="minor"/>
    </font>
    <font>
      <b/>
      <sz val="11"/>
      <color indexed="10"/>
      <name val="Calibri"/>
      <family val="2"/>
      <scheme val="minor"/>
    </font>
    <font>
      <sz val="11"/>
      <color indexed="20"/>
      <name val="Calibri"/>
      <family val="2"/>
      <scheme val="minor"/>
    </font>
    <font>
      <sz val="11"/>
      <color indexed="9"/>
      <name val="Calibri"/>
      <family val="2"/>
      <scheme val="minor"/>
    </font>
    <font>
      <u/>
      <sz val="10"/>
      <color indexed="12"/>
      <name val="Arial"/>
      <family val="2"/>
    </font>
    <font>
      <u/>
      <sz val="11"/>
      <color indexed="63"/>
      <name val="Calibri"/>
      <family val="2"/>
      <scheme val="minor"/>
    </font>
    <font>
      <u/>
      <sz val="11"/>
      <color indexed="12"/>
      <name val="Calibri"/>
      <family val="2"/>
      <scheme val="minor"/>
    </font>
    <font>
      <sz val="11"/>
      <color indexed="8"/>
      <name val="Calibri"/>
      <family val="2"/>
      <scheme val="minor"/>
    </font>
    <font>
      <sz val="11"/>
      <color indexed="12"/>
      <name val="Calibri"/>
      <family val="2"/>
      <scheme val="minor"/>
    </font>
    <font>
      <b/>
      <u/>
      <sz val="11"/>
      <color indexed="20"/>
      <name val="Calibri"/>
      <family val="2"/>
      <scheme val="minor"/>
    </font>
    <font>
      <sz val="10"/>
      <color indexed="20"/>
      <name val="Arial"/>
      <family val="2"/>
    </font>
    <font>
      <b/>
      <u/>
      <sz val="10"/>
      <color indexed="20"/>
      <name val="Arial"/>
      <family val="2"/>
    </font>
    <font>
      <sz val="10"/>
      <color indexed="9"/>
      <name val="Arial"/>
      <family val="2"/>
    </font>
    <font>
      <sz val="10"/>
      <color indexed="63"/>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sz val="11"/>
      <color rgb="FFFF0000"/>
      <name val="Calibri"/>
      <family val="2"/>
      <scheme val="minor"/>
    </font>
  </fonts>
  <fills count="33">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rgb="FFFFFF00"/>
        <bgColor indexed="64"/>
      </patternFill>
    </fill>
    <fill>
      <patternFill patternType="solid">
        <fgColor indexed="20"/>
        <bgColor indexed="64"/>
      </patternFill>
    </fill>
    <fill>
      <patternFill patternType="solid">
        <fgColor indexed="9"/>
        <bgColor indexed="64"/>
      </patternFill>
    </fill>
    <fill>
      <patternFill patternType="solid">
        <fgColor indexed="61"/>
        <bgColor indexed="64"/>
      </patternFill>
    </fill>
    <fill>
      <patternFill patternType="gray125">
        <bgColor theme="0"/>
      </patternFill>
    </fill>
    <fill>
      <patternFill patternType="gray125">
        <bgColor indexed="9"/>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8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right style="thin">
        <color indexed="64"/>
      </right>
      <top/>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47">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4" fillId="0" borderId="0"/>
    <xf numFmtId="0" fontId="24" fillId="0" borderId="0"/>
    <xf numFmtId="0" fontId="24" fillId="0" borderId="0"/>
    <xf numFmtId="0" fontId="38" fillId="0" borderId="0"/>
    <xf numFmtId="0" fontId="24" fillId="0" borderId="0">
      <alignment horizontal="left" wrapText="1"/>
    </xf>
    <xf numFmtId="0" fontId="24" fillId="0" borderId="0">
      <alignment horizontal="left" wrapText="1"/>
    </xf>
    <xf numFmtId="0" fontId="49" fillId="0" borderId="0" applyNumberFormat="0" applyFill="0" applyBorder="0" applyAlignment="0" applyProtection="0">
      <alignment vertical="top"/>
      <protection locked="0"/>
    </xf>
    <xf numFmtId="43" fontId="24" fillId="0" borderId="0" applyFont="0" applyFill="0" applyBorder="0" applyAlignment="0" applyProtection="0"/>
    <xf numFmtId="9" fontId="24" fillId="0" borderId="0" applyFont="0" applyFill="0" applyBorder="0" applyAlignment="0" applyProtection="0"/>
    <xf numFmtId="0" fontId="59" fillId="15" borderId="0" applyNumberFormat="0" applyBorder="0" applyAlignment="0" applyProtection="0"/>
    <xf numFmtId="0" fontId="59" fillId="16" borderId="0" applyNumberFormat="0" applyBorder="0" applyAlignment="0" applyProtection="0"/>
    <xf numFmtId="0" fontId="59" fillId="17" borderId="0" applyNumberFormat="0" applyBorder="0" applyAlignment="0" applyProtection="0"/>
    <xf numFmtId="0" fontId="59" fillId="18" borderId="0" applyNumberFormat="0" applyBorder="0" applyAlignment="0" applyProtection="0"/>
    <xf numFmtId="0" fontId="59" fillId="19" borderId="0" applyNumberFormat="0" applyBorder="0" applyAlignment="0" applyProtection="0"/>
    <xf numFmtId="0" fontId="59" fillId="20" borderId="0" applyNumberFormat="0" applyBorder="0" applyAlignment="0" applyProtection="0"/>
    <xf numFmtId="0" fontId="59" fillId="21" borderId="0" applyNumberFormat="0" applyBorder="0" applyAlignment="0" applyProtection="0"/>
    <xf numFmtId="0" fontId="59" fillId="22" borderId="0" applyNumberFormat="0" applyBorder="0" applyAlignment="0" applyProtection="0"/>
    <xf numFmtId="0" fontId="59" fillId="23" borderId="0" applyNumberFormat="0" applyBorder="0" applyAlignment="0" applyProtection="0"/>
    <xf numFmtId="0" fontId="59" fillId="18" borderId="0" applyNumberFormat="0" applyBorder="0" applyAlignment="0" applyProtection="0"/>
    <xf numFmtId="0" fontId="59" fillId="21" borderId="0" applyNumberFormat="0" applyBorder="0" applyAlignment="0" applyProtection="0"/>
    <xf numFmtId="0" fontId="59" fillId="24" borderId="0" applyNumberFormat="0" applyBorder="0" applyAlignment="0" applyProtection="0"/>
    <xf numFmtId="0" fontId="60" fillId="25" borderId="0" applyNumberFormat="0" applyBorder="0" applyAlignment="0" applyProtection="0"/>
    <xf numFmtId="0" fontId="60" fillId="22" borderId="0" applyNumberFormat="0" applyBorder="0" applyAlignment="0" applyProtection="0"/>
    <xf numFmtId="0" fontId="60" fillId="23" borderId="0" applyNumberFormat="0" applyBorder="0" applyAlignment="0" applyProtection="0"/>
    <xf numFmtId="0" fontId="60" fillId="26" borderId="0" applyNumberFormat="0" applyBorder="0" applyAlignment="0" applyProtection="0"/>
    <xf numFmtId="0" fontId="60" fillId="27" borderId="0" applyNumberFormat="0" applyBorder="0" applyAlignment="0" applyProtection="0"/>
    <xf numFmtId="0" fontId="60" fillId="28" borderId="0" applyNumberFormat="0" applyBorder="0" applyAlignment="0" applyProtection="0"/>
    <xf numFmtId="0" fontId="61" fillId="16" borderId="0" applyNumberFormat="0" applyBorder="0" applyAlignment="0" applyProtection="0"/>
    <xf numFmtId="0" fontId="62" fillId="29" borderId="78" applyNumberFormat="0" applyAlignment="0" applyProtection="0"/>
    <xf numFmtId="0" fontId="63" fillId="30" borderId="79" applyNumberFormat="0" applyAlignment="0" applyProtection="0"/>
    <xf numFmtId="0" fontId="64" fillId="0" borderId="0" applyNumberFormat="0" applyFill="0" applyBorder="0" applyAlignment="0" applyProtection="0"/>
    <xf numFmtId="0" fontId="65" fillId="17" borderId="0" applyNumberFormat="0" applyBorder="0" applyAlignment="0" applyProtection="0"/>
    <xf numFmtId="0" fontId="66" fillId="0" borderId="80" applyNumberFormat="0" applyFill="0" applyAlignment="0" applyProtection="0"/>
    <xf numFmtId="0" fontId="67" fillId="0" borderId="81" applyNumberFormat="0" applyFill="0" applyAlignment="0" applyProtection="0"/>
    <xf numFmtId="0" fontId="68" fillId="0" borderId="82" applyNumberFormat="0" applyFill="0" applyAlignment="0" applyProtection="0"/>
    <xf numFmtId="0" fontId="68" fillId="0" borderId="0" applyNumberFormat="0" applyFill="0" applyBorder="0" applyAlignment="0" applyProtection="0"/>
    <xf numFmtId="0" fontId="69" fillId="20" borderId="78" applyNumberFormat="0" applyAlignment="0" applyProtection="0"/>
    <xf numFmtId="0" fontId="70" fillId="0" borderId="83" applyNumberFormat="0" applyFill="0" applyAlignment="0" applyProtection="0"/>
    <xf numFmtId="0" fontId="71" fillId="31" borderId="0" applyNumberFormat="0" applyBorder="0" applyAlignment="0" applyProtection="0"/>
    <xf numFmtId="0" fontId="59" fillId="32" borderId="84" applyNumberFormat="0" applyFont="0" applyAlignment="0" applyProtection="0"/>
    <xf numFmtId="0" fontId="72" fillId="29" borderId="85" applyNumberFormat="0" applyAlignment="0" applyProtection="0"/>
    <xf numFmtId="0" fontId="73" fillId="0" borderId="0" applyNumberFormat="0" applyFill="0" applyBorder="0" applyAlignment="0" applyProtection="0"/>
    <xf numFmtId="0" fontId="74" fillId="0" borderId="0" applyNumberFormat="0" applyFill="0" applyBorder="0" applyAlignment="0" applyProtection="0"/>
  </cellStyleXfs>
  <cellXfs count="488">
    <xf numFmtId="0" fontId="0" fillId="0" borderId="0" xfId="0"/>
    <xf numFmtId="0" fontId="0" fillId="0" borderId="0" xfId="0" applyAlignment="1">
      <alignment horizontal="center"/>
    </xf>
    <xf numFmtId="0" fontId="0" fillId="0" borderId="0" xfId="0" applyFont="1"/>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applyBorder="1"/>
    <xf numFmtId="0" fontId="7" fillId="0" borderId="5" xfId="0" applyFont="1" applyBorder="1"/>
    <xf numFmtId="0" fontId="8" fillId="0" borderId="0" xfId="0" applyFont="1" applyBorder="1" applyAlignment="1">
      <alignment horizontal="center"/>
    </xf>
    <xf numFmtId="0" fontId="9" fillId="0" borderId="0" xfId="0" applyFont="1" applyBorder="1" applyAlignment="1">
      <alignment horizontal="center" vertical="center"/>
    </xf>
    <xf numFmtId="17" fontId="10" fillId="0" borderId="0" xfId="0" applyNumberFormat="1" applyFont="1" applyBorder="1" applyAlignment="1">
      <alignment horizont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0" fillId="0" borderId="0" xfId="0" applyFont="1" applyBorder="1" applyAlignment="1">
      <alignment horizontal="center"/>
    </xf>
    <xf numFmtId="0" fontId="13" fillId="0" borderId="0" xfId="0" applyFont="1" applyBorder="1"/>
    <xf numFmtId="0" fontId="0" fillId="0" borderId="0" xfId="0" applyFont="1" applyAlignme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0" borderId="0" xfId="0" applyAlignment="1"/>
    <xf numFmtId="0" fontId="0" fillId="0" borderId="0" xfId="0" quotePrefix="1" applyFont="1" applyFill="1" applyBorder="1" applyAlignment="1">
      <alignment horizontal="center" vertical="center" wrapText="1"/>
    </xf>
    <xf numFmtId="0" fontId="9" fillId="0" borderId="0" xfId="0" applyFont="1" applyBorder="1" applyAlignment="1">
      <alignment horizontal="left" vertical="center"/>
    </xf>
    <xf numFmtId="0" fontId="0" fillId="0" borderId="0" xfId="0" applyFont="1" applyFill="1" applyBorder="1" applyAlignment="1">
      <alignment horizontal="center" vertical="center" wrapText="1"/>
    </xf>
    <xf numFmtId="0" fontId="0" fillId="0" borderId="14"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5" fillId="0" borderId="0" xfId="0" applyFont="1" applyFill="1" applyBorder="1" applyAlignment="1">
      <alignment vertical="center" wrapText="1"/>
    </xf>
    <xf numFmtId="0" fontId="15" fillId="3" borderId="0"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2" borderId="16"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4" fillId="0" borderId="17" xfId="2"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Border="1" applyAlignment="1">
      <alignment horizontal="center" vertical="center" wrapText="1"/>
    </xf>
    <xf numFmtId="0" fontId="18" fillId="2"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19" fillId="0" borderId="0" xfId="0" quotePrefix="1" applyFont="1" applyFill="1" applyBorder="1" applyAlignment="1">
      <alignment horizontal="center" vertical="center" wrapText="1"/>
    </xf>
    <xf numFmtId="0" fontId="19" fillId="6" borderId="0" xfId="0" applyFont="1" applyFill="1" applyBorder="1" applyAlignment="1">
      <alignment horizontal="center" vertical="center" wrapText="1"/>
    </xf>
    <xf numFmtId="0" fontId="17" fillId="6" borderId="0" xfId="0" quotePrefix="1" applyFont="1" applyFill="1" applyBorder="1" applyAlignment="1">
      <alignment horizontal="center" vertical="center" wrapText="1"/>
    </xf>
    <xf numFmtId="0" fontId="18" fillId="6" borderId="0" xfId="0" applyFont="1" applyFill="1" applyBorder="1" applyAlignment="1">
      <alignment horizontal="center" vertical="center" wrapText="1"/>
    </xf>
    <xf numFmtId="0" fontId="3" fillId="6" borderId="0" xfId="0" applyFont="1" applyFill="1" applyBorder="1" applyAlignment="1">
      <alignment horizontal="center" vertical="center" wrapText="1"/>
    </xf>
    <xf numFmtId="0" fontId="20" fillId="0" borderId="0" xfId="0" quotePrefix="1" applyFont="1" applyFill="1" applyBorder="1" applyAlignment="1">
      <alignment horizontal="center" vertical="center" wrapText="1"/>
    </xf>
    <xf numFmtId="0" fontId="2" fillId="4" borderId="0" xfId="0" quotePrefix="1" applyFont="1" applyFill="1" applyBorder="1" applyAlignment="1">
      <alignment horizontal="center" vertical="center" wrapText="1"/>
    </xf>
    <xf numFmtId="0" fontId="2" fillId="4" borderId="0" xfId="0" applyFont="1" applyFill="1" applyBorder="1" applyAlignment="1">
      <alignment horizontal="center" vertical="center" wrapText="1"/>
    </xf>
    <xf numFmtId="3" fontId="2" fillId="0" borderId="0" xfId="0" quotePrefix="1" applyNumberFormat="1" applyFont="1" applyFill="1" applyBorder="1" applyAlignment="1">
      <alignment horizontal="center" vertical="center" wrapText="1"/>
    </xf>
    <xf numFmtId="10" fontId="2" fillId="0" borderId="0" xfId="0" quotePrefix="1" applyNumberFormat="1" applyFont="1" applyFill="1" applyBorder="1" applyAlignment="1">
      <alignment horizontal="center" vertical="center" wrapText="1"/>
    </xf>
    <xf numFmtId="0" fontId="2" fillId="0" borderId="0" xfId="0" quotePrefix="1" applyFont="1" applyFill="1" applyBorder="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Fill="1" applyBorder="1" applyAlignment="1">
      <alignment horizontal="right" vertical="center" wrapText="1"/>
    </xf>
    <xf numFmtId="0" fontId="22" fillId="0" borderId="0" xfId="0" applyFont="1" applyFill="1" applyBorder="1" applyAlignment="1">
      <alignment horizontal="center" vertical="center" wrapText="1"/>
    </xf>
    <xf numFmtId="0" fontId="23" fillId="6" borderId="0" xfId="0" applyFont="1" applyFill="1" applyBorder="1" applyAlignment="1">
      <alignment horizontal="center" vertical="center" wrapText="1"/>
    </xf>
    <xf numFmtId="0" fontId="3" fillId="0" borderId="0" xfId="0" quotePrefix="1"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0" fontId="1" fillId="0" borderId="0" xfId="0" quotePrefix="1" applyFont="1" applyFill="1" applyBorder="1" applyAlignment="1">
      <alignment horizontal="right" vertical="center" wrapText="1"/>
    </xf>
    <xf numFmtId="0" fontId="24" fillId="0" borderId="0" xfId="0" applyFont="1" applyFill="1" applyBorder="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Font="1" applyFill="1" applyBorder="1" applyAlignment="1">
      <alignment horizontal="right" vertical="center" wrapText="1"/>
    </xf>
    <xf numFmtId="0" fontId="20" fillId="0" borderId="0" xfId="0" quotePrefix="1" applyFont="1" applyFill="1" applyBorder="1" applyAlignment="1">
      <alignment horizontal="right" vertical="center" wrapText="1"/>
    </xf>
    <xf numFmtId="0" fontId="0" fillId="0" borderId="0" xfId="0" applyFill="1" applyAlignment="1">
      <alignment horizontal="center"/>
    </xf>
    <xf numFmtId="0" fontId="0" fillId="0" borderId="0" xfId="0" applyFill="1"/>
    <xf numFmtId="0" fontId="25" fillId="0" borderId="0" xfId="0" applyFont="1" applyFill="1" applyBorder="1" applyAlignment="1">
      <alignment horizontal="left" vertical="center"/>
    </xf>
    <xf numFmtId="0" fontId="25" fillId="0" borderId="0"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14" fillId="0" borderId="0" xfId="2" applyFill="1" applyBorder="1" applyAlignment="1">
      <alignment horizontal="center" vertical="center" wrapText="1"/>
    </xf>
    <xf numFmtId="0" fontId="27" fillId="0" borderId="0" xfId="0" applyFont="1" applyFill="1" applyBorder="1" applyAlignment="1">
      <alignment horizontal="center" vertical="center" wrapText="1"/>
    </xf>
    <xf numFmtId="0" fontId="14" fillId="0" borderId="0" xfId="2" applyAlignment="1">
      <alignment horizontal="center"/>
    </xf>
    <xf numFmtId="0" fontId="14" fillId="0" borderId="17" xfId="2" quotePrefix="1" applyFill="1" applyBorder="1" applyAlignment="1">
      <alignment horizontal="right" vertical="center" wrapText="1"/>
    </xf>
    <xf numFmtId="0" fontId="14" fillId="0" borderId="18" xfId="2" quotePrefix="1" applyFill="1" applyBorder="1" applyAlignment="1">
      <alignment horizontal="right" vertical="center" wrapText="1"/>
    </xf>
    <xf numFmtId="0" fontId="2" fillId="0" borderId="0" xfId="0" applyFont="1" applyFill="1" applyBorder="1" applyAlignment="1">
      <alignment horizontal="right" vertical="center" wrapText="1"/>
    </xf>
    <xf numFmtId="0" fontId="28" fillId="0" borderId="0" xfId="0" applyFont="1" applyFill="1" applyBorder="1" applyAlignment="1">
      <alignment horizontal="center" vertical="center" wrapText="1"/>
    </xf>
    <xf numFmtId="0" fontId="19" fillId="5" borderId="0" xfId="0" applyFont="1" applyFill="1" applyBorder="1" applyAlignment="1">
      <alignment horizontal="center" vertical="center" wrapText="1"/>
    </xf>
    <xf numFmtId="0" fontId="16" fillId="5" borderId="0" xfId="0" quotePrefix="1" applyFont="1" applyFill="1" applyBorder="1" applyAlignment="1">
      <alignment horizontal="center" vertical="center" wrapText="1"/>
    </xf>
    <xf numFmtId="0" fontId="3" fillId="5" borderId="0" xfId="0" applyFont="1" applyFill="1" applyBorder="1" applyAlignment="1">
      <alignment horizontal="center" vertical="center" wrapText="1"/>
    </xf>
    <xf numFmtId="0" fontId="17" fillId="0" borderId="0" xfId="0" quotePrefix="1" applyFont="1" applyFill="1" applyBorder="1" applyAlignment="1">
      <alignment horizontal="center" vertical="center" wrapText="1"/>
    </xf>
    <xf numFmtId="10" fontId="2" fillId="0" borderId="0" xfId="0" applyNumberFormat="1" applyFont="1" applyFill="1" applyBorder="1" applyAlignment="1">
      <alignment horizontal="center" vertical="center" wrapText="1"/>
    </xf>
    <xf numFmtId="0" fontId="22" fillId="4" borderId="0" xfId="0" applyFont="1" applyFill="1" applyBorder="1" applyAlignment="1">
      <alignment horizontal="center" vertical="center" wrapText="1"/>
    </xf>
    <xf numFmtId="3" fontId="0" fillId="0" borderId="0" xfId="0" quotePrefix="1" applyNumberFormat="1" applyFont="1" applyFill="1" applyBorder="1" applyAlignment="1">
      <alignment horizontal="center" vertical="center" wrapText="1"/>
    </xf>
    <xf numFmtId="0" fontId="15" fillId="2" borderId="19" xfId="0" applyFont="1" applyFill="1" applyBorder="1" applyAlignment="1">
      <alignment horizontal="center" vertical="center" wrapText="1"/>
    </xf>
    <xf numFmtId="0" fontId="14" fillId="0" borderId="19" xfId="2" applyFill="1" applyBorder="1" applyAlignment="1">
      <alignment horizontal="center"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left" vertical="center" wrapText="1"/>
    </xf>
    <xf numFmtId="0" fontId="5" fillId="2" borderId="0" xfId="0" applyFont="1" applyFill="1" applyBorder="1" applyAlignment="1">
      <alignment horizontal="center" vertical="center" wrapText="1"/>
    </xf>
    <xf numFmtId="0" fontId="18" fillId="0" borderId="0" xfId="0" quotePrefix="1" applyFont="1" applyFill="1" applyBorder="1" applyAlignment="1">
      <alignment horizontal="center" vertical="center" wrapText="1"/>
    </xf>
    <xf numFmtId="0" fontId="2" fillId="7" borderId="0" xfId="0" quotePrefix="1" applyFont="1" applyFill="1" applyBorder="1" applyAlignment="1">
      <alignment horizontal="center" vertical="center" wrapText="1"/>
    </xf>
    <xf numFmtId="0" fontId="29" fillId="0" borderId="0" xfId="0" applyFont="1" applyAlignment="1">
      <alignment horizontal="center" vertical="center"/>
    </xf>
    <xf numFmtId="0" fontId="30" fillId="0" borderId="0" xfId="0" applyFont="1" applyAlignment="1">
      <alignment vertical="center" wrapText="1"/>
    </xf>
    <xf numFmtId="0" fontId="31" fillId="0" borderId="0" xfId="0" applyFont="1" applyAlignment="1">
      <alignment horizontal="left" vertical="center" wrapText="1"/>
    </xf>
    <xf numFmtId="0" fontId="32" fillId="0" borderId="0" xfId="0" applyFont="1" applyAlignment="1">
      <alignment wrapText="1"/>
    </xf>
    <xf numFmtId="0" fontId="30" fillId="0" borderId="0" xfId="0" applyFont="1" applyAlignment="1">
      <alignment horizontal="left" vertical="center" wrapText="1"/>
    </xf>
    <xf numFmtId="0" fontId="34" fillId="0" borderId="0" xfId="0" applyFont="1" applyAlignment="1">
      <alignment vertical="center" wrapText="1"/>
    </xf>
    <xf numFmtId="0" fontId="35" fillId="0" borderId="0" xfId="0" applyFont="1" applyAlignment="1">
      <alignment horizontal="left" vertical="center" wrapText="1"/>
    </xf>
    <xf numFmtId="0" fontId="35" fillId="0" borderId="0" xfId="0" applyFont="1" applyAlignment="1">
      <alignment wrapText="1"/>
    </xf>
    <xf numFmtId="0" fontId="32" fillId="0" borderId="0" xfId="0" applyFont="1" applyAlignment="1">
      <alignment vertical="center" wrapText="1"/>
    </xf>
    <xf numFmtId="0" fontId="36" fillId="0" borderId="0" xfId="0" applyFont="1" applyAlignment="1">
      <alignment vertical="center" wrapText="1"/>
    </xf>
    <xf numFmtId="0" fontId="35" fillId="0" borderId="0" xfId="0" applyFont="1" applyAlignment="1">
      <alignment vertical="center" wrapText="1"/>
    </xf>
    <xf numFmtId="0" fontId="2" fillId="8" borderId="0" xfId="0" applyFont="1" applyFill="1" applyBorder="1" applyAlignment="1">
      <alignment horizontal="center" vertical="center" wrapText="1"/>
    </xf>
    <xf numFmtId="0" fontId="2" fillId="9" borderId="0" xfId="9" applyFont="1" applyFill="1" applyAlignment="1">
      <alignment horizontal="center"/>
    </xf>
    <xf numFmtId="0" fontId="41" fillId="9" borderId="0" xfId="9" applyFont="1" applyFill="1" applyAlignment="1"/>
    <xf numFmtId="0" fontId="2" fillId="9" borderId="0" xfId="9" applyFont="1" applyFill="1" applyAlignment="1"/>
    <xf numFmtId="0" fontId="42" fillId="9" borderId="0" xfId="9" applyFont="1" applyFill="1" applyAlignment="1"/>
    <xf numFmtId="0" fontId="2" fillId="0" borderId="0" xfId="9" applyFont="1" applyAlignment="1">
      <alignment horizontal="center"/>
    </xf>
    <xf numFmtId="0" fontId="2" fillId="0" borderId="0" xfId="9" applyFont="1" applyAlignment="1"/>
    <xf numFmtId="0" fontId="42" fillId="0" borderId="0" xfId="9" applyFont="1" applyAlignment="1"/>
    <xf numFmtId="0" fontId="43" fillId="0" borderId="0" xfId="9" applyFont="1" applyAlignment="1">
      <alignment horizontal="right"/>
    </xf>
    <xf numFmtId="0" fontId="43" fillId="0" borderId="20" xfId="9" applyFont="1" applyBorder="1" applyAlignment="1"/>
    <xf numFmtId="0" fontId="2" fillId="0" borderId="21" xfId="9" applyFont="1" applyBorder="1" applyAlignment="1"/>
    <xf numFmtId="0" fontId="2" fillId="0" borderId="22" xfId="9" applyFont="1" applyBorder="1" applyAlignment="1"/>
    <xf numFmtId="0" fontId="19" fillId="0" borderId="0" xfId="9" applyFont="1" applyAlignment="1"/>
    <xf numFmtId="0" fontId="44" fillId="4" borderId="23" xfId="9" applyFont="1" applyFill="1" applyBorder="1" applyAlignment="1">
      <alignment horizontal="right"/>
    </xf>
    <xf numFmtId="0" fontId="45" fillId="10" borderId="0" xfId="9" applyFont="1" applyFill="1" applyBorder="1" applyAlignment="1">
      <alignment horizontal="center" vertical="center" wrapText="1"/>
    </xf>
    <xf numFmtId="0" fontId="44" fillId="0" borderId="0" xfId="9" applyFont="1" applyBorder="1" applyAlignment="1">
      <alignment horizontal="right"/>
    </xf>
    <xf numFmtId="0" fontId="41" fillId="0" borderId="0" xfId="9" applyFont="1" applyFill="1" applyAlignment="1">
      <alignment horizontal="center"/>
    </xf>
    <xf numFmtId="0" fontId="41" fillId="0" borderId="0" xfId="9" applyFont="1" applyFill="1" applyAlignment="1">
      <alignment horizontal="left" vertical="center" wrapText="1"/>
    </xf>
    <xf numFmtId="0" fontId="41" fillId="0" borderId="0" xfId="9" applyFont="1" applyFill="1" applyAlignment="1"/>
    <xf numFmtId="0" fontId="2" fillId="0" borderId="0" xfId="9" applyFont="1" applyFill="1" applyAlignment="1"/>
    <xf numFmtId="0" fontId="41" fillId="11" borderId="0" xfId="9" applyFont="1" applyFill="1" applyAlignment="1">
      <alignment horizontal="center"/>
    </xf>
    <xf numFmtId="0" fontId="41" fillId="11" borderId="0" xfId="9" applyFont="1" applyFill="1" applyAlignment="1"/>
    <xf numFmtId="0" fontId="46" fillId="11" borderId="0" xfId="9" applyFont="1" applyFill="1" applyAlignment="1"/>
    <xf numFmtId="0" fontId="47" fillId="0" borderId="0" xfId="9" applyFont="1" applyAlignment="1">
      <alignment horizontal="center"/>
    </xf>
    <xf numFmtId="0" fontId="41" fillId="9" borderId="1" xfId="9" applyFont="1" applyFill="1" applyBorder="1" applyAlignment="1"/>
    <xf numFmtId="0" fontId="48" fillId="9" borderId="2" xfId="9" applyFont="1" applyFill="1" applyBorder="1" applyAlignment="1"/>
    <xf numFmtId="0" fontId="45" fillId="0" borderId="24" xfId="9" applyFont="1" applyBorder="1" applyAlignment="1"/>
    <xf numFmtId="0" fontId="2" fillId="0" borderId="25" xfId="9" applyFont="1" applyBorder="1" applyAlignment="1"/>
    <xf numFmtId="0" fontId="2" fillId="0" borderId="26" xfId="9" applyFont="1" applyBorder="1" applyAlignment="1"/>
    <xf numFmtId="0" fontId="41" fillId="9" borderId="27" xfId="9" applyFont="1" applyFill="1" applyBorder="1" applyAlignment="1"/>
    <xf numFmtId="0" fontId="48" fillId="9" borderId="12" xfId="9" applyFont="1" applyFill="1" applyBorder="1" applyAlignment="1"/>
    <xf numFmtId="0" fontId="44" fillId="0" borderId="10" xfId="9" applyFont="1" applyBorder="1" applyAlignment="1"/>
    <xf numFmtId="0" fontId="2" fillId="0" borderId="12" xfId="9" applyFont="1" applyBorder="1" applyAlignment="1"/>
    <xf numFmtId="0" fontId="2" fillId="0" borderId="28" xfId="9" applyFont="1" applyBorder="1" applyAlignment="1"/>
    <xf numFmtId="0" fontId="41" fillId="9" borderId="6" xfId="9" applyFont="1" applyFill="1" applyBorder="1" applyAlignment="1"/>
    <xf numFmtId="0" fontId="48" fillId="9" borderId="7" xfId="9" applyFont="1" applyFill="1" applyBorder="1" applyAlignment="1"/>
    <xf numFmtId="0" fontId="50" fillId="0" borderId="29" xfId="10" applyFont="1" applyBorder="1" applyAlignment="1" applyProtection="1"/>
    <xf numFmtId="0" fontId="2" fillId="0" borderId="7" xfId="9" applyFont="1" applyBorder="1" applyAlignment="1"/>
    <xf numFmtId="0" fontId="2" fillId="0" borderId="8" xfId="9" applyFont="1" applyBorder="1" applyAlignment="1"/>
    <xf numFmtId="0" fontId="2" fillId="0" borderId="0" xfId="9" applyFont="1" applyFill="1" applyAlignment="1">
      <alignment horizontal="center"/>
    </xf>
    <xf numFmtId="0" fontId="48" fillId="0" borderId="2" xfId="9" applyFont="1" applyFill="1" applyBorder="1" applyAlignment="1"/>
    <xf numFmtId="0" fontId="51" fillId="0" borderId="0" xfId="10" applyFont="1" applyFill="1" applyBorder="1" applyAlignment="1" applyProtection="1"/>
    <xf numFmtId="0" fontId="2" fillId="0" borderId="0" xfId="9" applyFont="1" applyFill="1" applyBorder="1" applyAlignment="1"/>
    <xf numFmtId="0" fontId="42" fillId="0" borderId="0" xfId="9" applyFont="1" applyFill="1" applyAlignment="1"/>
    <xf numFmtId="0" fontId="48" fillId="0" borderId="0" xfId="9" applyFont="1" applyFill="1" applyBorder="1" applyAlignment="1"/>
    <xf numFmtId="0" fontId="2" fillId="0" borderId="7" xfId="9" applyFont="1" applyFill="1" applyBorder="1" applyAlignment="1"/>
    <xf numFmtId="0" fontId="2" fillId="0" borderId="8" xfId="9" applyFont="1" applyFill="1" applyBorder="1" applyAlignment="1"/>
    <xf numFmtId="0" fontId="41" fillId="9" borderId="20" xfId="9" applyFont="1" applyFill="1" applyBorder="1" applyAlignment="1">
      <alignment horizontal="center"/>
    </xf>
    <xf numFmtId="0" fontId="41" fillId="9" borderId="30" xfId="9" applyFont="1" applyFill="1" applyBorder="1" applyAlignment="1">
      <alignment horizontal="center"/>
    </xf>
    <xf numFmtId="0" fontId="41" fillId="9" borderId="22" xfId="9" applyFont="1" applyFill="1" applyBorder="1" applyAlignment="1">
      <alignment horizontal="center"/>
    </xf>
    <xf numFmtId="0" fontId="2" fillId="0" borderId="0" xfId="9" applyFont="1" applyBorder="1" applyAlignment="1"/>
    <xf numFmtId="0" fontId="48" fillId="9" borderId="4" xfId="9" applyFont="1" applyFill="1" applyBorder="1" applyAlignment="1"/>
    <xf numFmtId="0" fontId="48" fillId="9" borderId="0" xfId="9" applyFont="1" applyFill="1" applyBorder="1" applyAlignment="1"/>
    <xf numFmtId="0" fontId="48" fillId="9" borderId="31" xfId="9" applyFont="1" applyFill="1" applyBorder="1" applyAlignment="1"/>
    <xf numFmtId="0" fontId="44" fillId="0" borderId="32" xfId="9" applyFont="1" applyFill="1" applyBorder="1" applyAlignment="1">
      <alignment horizontal="center"/>
    </xf>
    <xf numFmtId="0" fontId="52" fillId="0" borderId="13" xfId="9" applyFont="1" applyFill="1" applyBorder="1" applyAlignment="1">
      <alignment horizontal="center"/>
    </xf>
    <xf numFmtId="0" fontId="52" fillId="0" borderId="28" xfId="9" applyFont="1" applyFill="1" applyBorder="1" applyAlignment="1">
      <alignment horizontal="center"/>
    </xf>
    <xf numFmtId="0" fontId="48" fillId="9" borderId="13" xfId="9" applyFont="1" applyFill="1" applyBorder="1" applyAlignment="1"/>
    <xf numFmtId="0" fontId="44" fillId="0" borderId="10" xfId="9" applyFont="1" applyFill="1" applyBorder="1" applyAlignment="1">
      <alignment horizontal="center"/>
    </xf>
    <xf numFmtId="0" fontId="2" fillId="0" borderId="28" xfId="9" applyFont="1" applyFill="1" applyBorder="1" applyAlignment="1">
      <alignment horizontal="center"/>
    </xf>
    <xf numFmtId="0" fontId="48" fillId="9" borderId="6" xfId="9" applyFont="1" applyFill="1" applyBorder="1" applyAlignment="1"/>
    <xf numFmtId="0" fontId="48" fillId="9" borderId="33" xfId="9" applyFont="1" applyFill="1" applyBorder="1" applyAlignment="1"/>
    <xf numFmtId="0" fontId="44" fillId="0" borderId="29" xfId="9" applyFont="1" applyFill="1" applyBorder="1" applyAlignment="1">
      <alignment horizontal="center"/>
    </xf>
    <xf numFmtId="0" fontId="44" fillId="0" borderId="33" xfId="9" quotePrefix="1" applyFont="1" applyFill="1" applyBorder="1" applyAlignment="1">
      <alignment horizontal="center"/>
    </xf>
    <xf numFmtId="0" fontId="2" fillId="0" borderId="34" xfId="9" applyFont="1" applyFill="1" applyBorder="1" applyAlignment="1">
      <alignment horizontal="center"/>
    </xf>
    <xf numFmtId="0" fontId="53" fillId="0" borderId="0" xfId="9" applyFont="1" applyFill="1" applyBorder="1" applyAlignment="1">
      <alignment horizontal="center"/>
    </xf>
    <xf numFmtId="0" fontId="47" fillId="0" borderId="0" xfId="9" applyFont="1" applyFill="1" applyAlignment="1">
      <alignment horizontal="center"/>
    </xf>
    <xf numFmtId="0" fontId="2" fillId="0" borderId="5" xfId="9" applyFont="1" applyBorder="1" applyAlignment="1"/>
    <xf numFmtId="0" fontId="41" fillId="9" borderId="35" xfId="9" applyFont="1" applyFill="1" applyBorder="1" applyAlignment="1">
      <alignment horizontal="center"/>
    </xf>
    <xf numFmtId="0" fontId="41" fillId="9" borderId="36" xfId="9" applyFont="1" applyFill="1" applyBorder="1" applyAlignment="1">
      <alignment horizontal="center"/>
    </xf>
    <xf numFmtId="0" fontId="41" fillId="9" borderId="37" xfId="9" applyFont="1" applyFill="1" applyBorder="1" applyAlignment="1">
      <alignment horizontal="center"/>
    </xf>
    <xf numFmtId="0" fontId="48" fillId="9" borderId="1" xfId="9" applyFont="1" applyFill="1" applyBorder="1" applyAlignment="1"/>
    <xf numFmtId="0" fontId="48" fillId="9" borderId="36" xfId="9" applyFont="1" applyFill="1" applyBorder="1" applyAlignment="1"/>
    <xf numFmtId="0" fontId="52" fillId="0" borderId="32" xfId="9" applyFont="1" applyBorder="1" applyAlignment="1">
      <alignment horizontal="center"/>
    </xf>
    <xf numFmtId="0" fontId="52" fillId="0" borderId="31" xfId="9" applyFont="1" applyBorder="1" applyAlignment="1">
      <alignment horizontal="center"/>
    </xf>
    <xf numFmtId="0" fontId="52" fillId="0" borderId="38" xfId="9" applyFont="1" applyBorder="1" applyAlignment="1">
      <alignment horizontal="center"/>
    </xf>
    <xf numFmtId="0" fontId="52" fillId="0" borderId="10" xfId="9" applyFont="1" applyBorder="1" applyAlignment="1">
      <alignment horizontal="center"/>
    </xf>
    <xf numFmtId="0" fontId="52" fillId="0" borderId="13" xfId="9" applyFont="1" applyBorder="1" applyAlignment="1">
      <alignment horizontal="center"/>
    </xf>
    <xf numFmtId="0" fontId="52" fillId="0" borderId="28" xfId="9" applyFont="1" applyBorder="1" applyAlignment="1">
      <alignment horizontal="center"/>
    </xf>
    <xf numFmtId="0" fontId="52" fillId="0" borderId="29" xfId="9" applyFont="1" applyBorder="1" applyAlignment="1">
      <alignment horizontal="center"/>
    </xf>
    <xf numFmtId="0" fontId="52" fillId="0" borderId="33" xfId="9" applyFont="1" applyBorder="1" applyAlignment="1">
      <alignment horizontal="center"/>
    </xf>
    <xf numFmtId="0" fontId="52" fillId="0" borderId="34" xfId="9" applyFont="1" applyBorder="1" applyAlignment="1">
      <alignment horizontal="center"/>
    </xf>
    <xf numFmtId="0" fontId="44" fillId="0" borderId="1" xfId="9" applyFont="1" applyFill="1" applyBorder="1" applyAlignment="1"/>
    <xf numFmtId="0" fontId="44" fillId="0" borderId="2" xfId="9" applyFont="1" applyFill="1" applyBorder="1" applyAlignment="1">
      <alignment horizontal="right"/>
    </xf>
    <xf numFmtId="9" fontId="44" fillId="0" borderId="37" xfId="9" applyNumberFormat="1" applyFont="1" applyFill="1" applyBorder="1" applyAlignment="1">
      <alignment horizontal="right"/>
    </xf>
    <xf numFmtId="0" fontId="42" fillId="0" borderId="0" xfId="9" applyFont="1" applyBorder="1" applyAlignment="1"/>
    <xf numFmtId="0" fontId="44" fillId="0" borderId="6" xfId="9" applyFont="1" applyFill="1" applyBorder="1" applyAlignment="1"/>
    <xf numFmtId="0" fontId="44" fillId="0" borderId="39" xfId="9" applyFont="1" applyFill="1" applyBorder="1" applyAlignment="1">
      <alignment horizontal="right"/>
    </xf>
    <xf numFmtId="0" fontId="44" fillId="0" borderId="8" xfId="9" applyFont="1" applyFill="1" applyBorder="1" applyAlignment="1">
      <alignment horizontal="right"/>
    </xf>
    <xf numFmtId="0" fontId="54" fillId="0" borderId="0" xfId="9" applyFont="1" applyAlignment="1"/>
    <xf numFmtId="0" fontId="46" fillId="0" borderId="0" xfId="9" applyFont="1" applyAlignment="1"/>
    <xf numFmtId="0" fontId="18" fillId="0" borderId="0" xfId="9" applyFont="1" applyAlignment="1"/>
    <xf numFmtId="0" fontId="48" fillId="9" borderId="35" xfId="9" applyFont="1" applyFill="1" applyBorder="1" applyAlignment="1">
      <alignment horizontal="center"/>
    </xf>
    <xf numFmtId="0" fontId="48" fillId="9" borderId="37" xfId="9" applyFont="1" applyFill="1" applyBorder="1" applyAlignment="1">
      <alignment horizontal="center"/>
    </xf>
    <xf numFmtId="0" fontId="2" fillId="0" borderId="4" xfId="9" applyFont="1" applyFill="1" applyBorder="1" applyAlignment="1">
      <alignment horizontal="center"/>
    </xf>
    <xf numFmtId="0" fontId="48" fillId="9" borderId="40" xfId="9" applyFont="1" applyFill="1" applyBorder="1" applyAlignment="1">
      <alignment horizontal="center"/>
    </xf>
    <xf numFmtId="0" fontId="48" fillId="9" borderId="41" xfId="9" applyFont="1" applyFill="1" applyBorder="1" applyAlignment="1">
      <alignment horizontal="center"/>
    </xf>
    <xf numFmtId="0" fontId="48" fillId="9" borderId="42" xfId="9" applyFont="1" applyFill="1" applyBorder="1" applyAlignment="1"/>
    <xf numFmtId="0" fontId="48" fillId="9" borderId="43" xfId="9" applyFont="1" applyFill="1" applyBorder="1" applyAlignment="1"/>
    <xf numFmtId="165" fontId="44" fillId="0" borderId="9" xfId="11" applyNumberFormat="1" applyFont="1" applyFill="1" applyBorder="1"/>
    <xf numFmtId="166" fontId="44" fillId="0" borderId="44" xfId="9" applyNumberFormat="1" applyFont="1" applyFill="1" applyBorder="1" applyAlignment="1"/>
    <xf numFmtId="0" fontId="2" fillId="0" borderId="4" xfId="9" applyFont="1" applyBorder="1" applyAlignment="1"/>
    <xf numFmtId="0" fontId="48" fillId="9" borderId="10" xfId="9" applyFont="1" applyFill="1" applyBorder="1" applyAlignment="1"/>
    <xf numFmtId="0" fontId="48" fillId="9" borderId="11" xfId="9" applyFont="1" applyFill="1" applyBorder="1" applyAlignment="1"/>
    <xf numFmtId="165" fontId="44" fillId="12" borderId="13" xfId="11" applyNumberFormat="1" applyFont="1" applyFill="1" applyBorder="1"/>
    <xf numFmtId="166" fontId="44" fillId="12" borderId="10" xfId="9" applyNumberFormat="1" applyFont="1" applyFill="1" applyBorder="1" applyAlignment="1"/>
    <xf numFmtId="0" fontId="2" fillId="0" borderId="4" xfId="9" applyFont="1" applyFill="1" applyBorder="1" applyAlignment="1"/>
    <xf numFmtId="0" fontId="48" fillId="9" borderId="45" xfId="9" applyFont="1" applyFill="1" applyBorder="1" applyAlignment="1"/>
    <xf numFmtId="0" fontId="48" fillId="9" borderId="46" xfId="9" applyFont="1" applyFill="1" applyBorder="1" applyAlignment="1"/>
    <xf numFmtId="165" fontId="44" fillId="0" borderId="47" xfId="11" applyNumberFormat="1" applyFont="1" applyFill="1" applyBorder="1"/>
    <xf numFmtId="166" fontId="44" fillId="0" borderId="48" xfId="9" applyNumberFormat="1" applyFont="1" applyFill="1" applyBorder="1" applyAlignment="1"/>
    <xf numFmtId="43" fontId="2" fillId="0" borderId="4" xfId="9" applyNumberFormat="1" applyFont="1" applyBorder="1" applyAlignment="1"/>
    <xf numFmtId="0" fontId="48" fillId="9" borderId="20" xfId="9" applyFont="1" applyFill="1" applyBorder="1" applyAlignment="1"/>
    <xf numFmtId="0" fontId="41" fillId="9" borderId="21" xfId="9" applyFont="1" applyFill="1" applyBorder="1" applyAlignment="1"/>
    <xf numFmtId="0" fontId="48" fillId="9" borderId="21" xfId="9" applyFont="1" applyFill="1" applyBorder="1" applyAlignment="1"/>
    <xf numFmtId="165" fontId="44" fillId="0" borderId="30" xfId="11" applyNumberFormat="1" applyFont="1" applyFill="1" applyBorder="1"/>
    <xf numFmtId="166" fontId="44" fillId="0" borderId="49" xfId="9" applyNumberFormat="1" applyFont="1" applyFill="1" applyBorder="1" applyAlignment="1"/>
    <xf numFmtId="0" fontId="52" fillId="0" borderId="0" xfId="9" applyFont="1" applyAlignment="1"/>
    <xf numFmtId="0" fontId="48" fillId="9" borderId="50" xfId="9" applyFont="1" applyFill="1" applyBorder="1" applyAlignment="1"/>
    <xf numFmtId="167" fontId="44" fillId="4" borderId="22" xfId="11" applyNumberFormat="1" applyFont="1" applyFill="1" applyBorder="1"/>
    <xf numFmtId="0" fontId="54" fillId="0" borderId="0" xfId="9" applyFont="1" applyFill="1" applyBorder="1" applyAlignment="1"/>
    <xf numFmtId="0" fontId="41" fillId="0" borderId="0" xfId="9" applyFont="1" applyFill="1" applyBorder="1" applyAlignment="1"/>
    <xf numFmtId="0" fontId="48" fillId="9" borderId="51" xfId="9" applyFont="1" applyFill="1" applyBorder="1" applyAlignment="1">
      <alignment horizontal="center"/>
    </xf>
    <xf numFmtId="0" fontId="48" fillId="9" borderId="30" xfId="9" applyFont="1" applyFill="1" applyBorder="1" applyAlignment="1">
      <alignment horizontal="center"/>
    </xf>
    <xf numFmtId="0" fontId="48" fillId="9" borderId="52" xfId="9" applyFont="1" applyFill="1" applyBorder="1" applyAlignment="1">
      <alignment horizontal="center"/>
    </xf>
    <xf numFmtId="0" fontId="44" fillId="4" borderId="53" xfId="9" applyFont="1" applyFill="1" applyBorder="1" applyAlignment="1">
      <alignment horizontal="center"/>
    </xf>
    <xf numFmtId="0" fontId="44" fillId="4" borderId="13" xfId="9" applyFont="1" applyFill="1" applyBorder="1" applyAlignment="1">
      <alignment horizontal="center"/>
    </xf>
    <xf numFmtId="0" fontId="44" fillId="4" borderId="54" xfId="9" applyFont="1" applyFill="1" applyBorder="1" applyAlignment="1">
      <alignment horizontal="center"/>
    </xf>
    <xf numFmtId="0" fontId="44" fillId="4" borderId="10" xfId="9" applyFont="1" applyFill="1" applyBorder="1" applyAlignment="1">
      <alignment horizontal="center"/>
    </xf>
    <xf numFmtId="0" fontId="44" fillId="4" borderId="55" xfId="9" applyFont="1" applyFill="1" applyBorder="1" applyAlignment="1">
      <alignment horizontal="center"/>
    </xf>
    <xf numFmtId="0" fontId="44" fillId="4" borderId="29" xfId="9" applyFont="1" applyFill="1" applyBorder="1" applyAlignment="1">
      <alignment horizontal="center"/>
    </xf>
    <xf numFmtId="0" fontId="44" fillId="4" borderId="56" xfId="9" applyFont="1" applyFill="1" applyBorder="1" applyAlignment="1">
      <alignment horizontal="center"/>
    </xf>
    <xf numFmtId="0" fontId="44" fillId="4" borderId="45" xfId="9" applyFont="1" applyFill="1" applyBorder="1" applyAlignment="1">
      <alignment horizontal="center"/>
    </xf>
    <xf numFmtId="0" fontId="54" fillId="0" borderId="0" xfId="9" applyFont="1" applyFill="1" applyAlignment="1"/>
    <xf numFmtId="0" fontId="17" fillId="0" borderId="0" xfId="9" applyFont="1" applyFill="1" applyAlignment="1"/>
    <xf numFmtId="0" fontId="20" fillId="0" borderId="0" xfId="9" applyFont="1" applyAlignment="1">
      <alignment horizontal="center"/>
    </xf>
    <xf numFmtId="0" fontId="17" fillId="0" borderId="0" xfId="9" applyFont="1" applyAlignment="1"/>
    <xf numFmtId="0" fontId="41" fillId="9" borderId="20" xfId="9" applyFont="1" applyFill="1" applyBorder="1" applyAlignment="1"/>
    <xf numFmtId="0" fontId="48" fillId="9" borderId="22" xfId="9" applyFont="1" applyFill="1" applyBorder="1" applyAlignment="1">
      <alignment horizontal="center"/>
    </xf>
    <xf numFmtId="0" fontId="48" fillId="9" borderId="27" xfId="9" applyFont="1" applyFill="1" applyBorder="1" applyAlignment="1"/>
    <xf numFmtId="165" fontId="44" fillId="4" borderId="28" xfId="11" applyNumberFormat="1" applyFont="1" applyFill="1" applyBorder="1" applyAlignment="1">
      <alignment horizontal="right"/>
    </xf>
    <xf numFmtId="165" fontId="44" fillId="4" borderId="28" xfId="11" applyNumberFormat="1" applyFont="1" applyFill="1" applyBorder="1"/>
    <xf numFmtId="0" fontId="48" fillId="9" borderId="57" xfId="9" applyFont="1" applyFill="1" applyBorder="1" applyAlignment="1"/>
    <xf numFmtId="0" fontId="48" fillId="9" borderId="58" xfId="9" applyFont="1" applyFill="1" applyBorder="1" applyAlignment="1"/>
    <xf numFmtId="0" fontId="48" fillId="9" borderId="59" xfId="9" applyFont="1" applyFill="1" applyBorder="1" applyAlignment="1"/>
    <xf numFmtId="165" fontId="44" fillId="4" borderId="60" xfId="11" applyNumberFormat="1" applyFont="1" applyFill="1" applyBorder="1"/>
    <xf numFmtId="0" fontId="48" fillId="9" borderId="50" xfId="9" applyFont="1" applyFill="1" applyBorder="1" applyAlignment="1">
      <alignment horizontal="right"/>
    </xf>
    <xf numFmtId="165" fontId="44" fillId="4" borderId="22" xfId="11" applyNumberFormat="1" applyFont="1" applyFill="1" applyBorder="1"/>
    <xf numFmtId="0" fontId="48" fillId="9" borderId="61" xfId="9" applyFont="1" applyFill="1" applyBorder="1" applyAlignment="1"/>
    <xf numFmtId="0" fontId="48" fillId="9" borderId="62" xfId="9" applyFont="1" applyFill="1" applyBorder="1" applyAlignment="1"/>
    <xf numFmtId="0" fontId="48" fillId="9" borderId="9" xfId="9" applyFont="1" applyFill="1" applyBorder="1" applyAlignment="1"/>
    <xf numFmtId="165" fontId="44" fillId="4" borderId="38" xfId="11" applyNumberFormat="1" applyFont="1" applyFill="1" applyBorder="1"/>
    <xf numFmtId="0" fontId="48" fillId="9" borderId="63" xfId="9" applyFont="1" applyFill="1" applyBorder="1" applyAlignment="1"/>
    <xf numFmtId="0" fontId="48" fillId="9" borderId="64" xfId="9" applyFont="1" applyFill="1" applyBorder="1" applyAlignment="1"/>
    <xf numFmtId="165" fontId="44" fillId="4" borderId="65" xfId="11" applyNumberFormat="1" applyFont="1" applyFill="1" applyBorder="1"/>
    <xf numFmtId="165" fontId="44" fillId="0" borderId="0" xfId="11" applyNumberFormat="1" applyFont="1" applyFill="1" applyBorder="1"/>
    <xf numFmtId="0" fontId="46" fillId="0" borderId="0" xfId="9" applyFont="1" applyFill="1" applyAlignment="1"/>
    <xf numFmtId="0" fontId="54" fillId="0" borderId="0" xfId="9" applyFont="1" applyBorder="1" applyAlignment="1"/>
    <xf numFmtId="0" fontId="48" fillId="0" borderId="7" xfId="9" applyFont="1" applyFill="1" applyBorder="1" applyAlignment="1"/>
    <xf numFmtId="0" fontId="48" fillId="0" borderId="8" xfId="9" applyFont="1" applyFill="1" applyBorder="1" applyAlignment="1"/>
    <xf numFmtId="0" fontId="48" fillId="9" borderId="50" xfId="9" applyFont="1" applyFill="1" applyBorder="1" applyAlignment="1">
      <alignment horizontal="center" vertical="center"/>
    </xf>
    <xf numFmtId="0" fontId="48" fillId="9" borderId="22" xfId="9" applyFont="1" applyFill="1" applyBorder="1" applyAlignment="1">
      <alignment horizontal="center" vertical="center"/>
    </xf>
    <xf numFmtId="0" fontId="48" fillId="9" borderId="22" xfId="9" applyFont="1" applyFill="1" applyBorder="1" applyAlignment="1">
      <alignment horizontal="center" vertical="center" wrapText="1"/>
    </xf>
    <xf numFmtId="168" fontId="44" fillId="4" borderId="31" xfId="11" applyNumberFormat="1" applyFont="1" applyFill="1" applyBorder="1"/>
    <xf numFmtId="169" fontId="44" fillId="4" borderId="66" xfId="9" applyNumberFormat="1" applyFont="1" applyFill="1" applyBorder="1" applyAlignment="1"/>
    <xf numFmtId="0" fontId="52" fillId="0" borderId="5" xfId="9" applyFont="1" applyBorder="1" applyAlignment="1">
      <alignment horizontal="center"/>
    </xf>
    <xf numFmtId="43" fontId="44" fillId="4" borderId="13" xfId="11" applyFont="1" applyFill="1" applyBorder="1" applyProtection="1">
      <protection locked="0"/>
    </xf>
    <xf numFmtId="43" fontId="44" fillId="4" borderId="13" xfId="11" applyFont="1" applyFill="1" applyBorder="1"/>
    <xf numFmtId="0" fontId="52" fillId="13" borderId="28" xfId="9" applyFont="1" applyFill="1" applyBorder="1" applyAlignment="1">
      <alignment horizontal="center"/>
    </xf>
    <xf numFmtId="169" fontId="44" fillId="4" borderId="31" xfId="9" applyNumberFormat="1" applyFont="1" applyFill="1" applyBorder="1" applyAlignment="1"/>
    <xf numFmtId="168" fontId="44" fillId="4" borderId="30" xfId="9" applyNumberFormat="1" applyFont="1" applyFill="1" applyBorder="1" applyAlignment="1"/>
    <xf numFmtId="169" fontId="44" fillId="4" borderId="22" xfId="9" applyNumberFormat="1" applyFont="1" applyFill="1" applyBorder="1" applyAlignment="1"/>
    <xf numFmtId="0" fontId="52" fillId="0" borderId="22" xfId="9" applyFont="1" applyBorder="1" applyAlignment="1">
      <alignment horizontal="center"/>
    </xf>
    <xf numFmtId="168" fontId="42" fillId="0" borderId="0" xfId="9" applyNumberFormat="1" applyFont="1" applyAlignment="1"/>
    <xf numFmtId="0" fontId="2" fillId="0" borderId="0" xfId="9" applyFont="1" applyFill="1" applyBorder="1" applyAlignment="1">
      <alignment horizontal="center"/>
    </xf>
    <xf numFmtId="0" fontId="19" fillId="0" borderId="7" xfId="9" applyFont="1" applyFill="1" applyBorder="1" applyAlignment="1"/>
    <xf numFmtId="0" fontId="44" fillId="0" borderId="7" xfId="9" applyFont="1" applyFill="1" applyBorder="1" applyAlignment="1"/>
    <xf numFmtId="0" fontId="52" fillId="0" borderId="0" xfId="9" applyFont="1" applyFill="1" applyBorder="1" applyAlignment="1"/>
    <xf numFmtId="169" fontId="42" fillId="0" borderId="0" xfId="9" applyNumberFormat="1" applyFont="1" applyFill="1" applyBorder="1" applyAlignment="1"/>
    <xf numFmtId="0" fontId="41" fillId="9" borderId="6" xfId="9" applyFont="1" applyFill="1" applyBorder="1" applyAlignment="1">
      <alignment horizontal="right"/>
    </xf>
    <xf numFmtId="169" fontId="44" fillId="4" borderId="33" xfId="9" applyNumberFormat="1" applyFont="1" applyFill="1" applyBorder="1" applyAlignment="1"/>
    <xf numFmtId="0" fontId="52" fillId="0" borderId="4" xfId="9" applyFont="1" applyBorder="1" applyAlignment="1"/>
    <xf numFmtId="170" fontId="2" fillId="0" borderId="0" xfId="9" applyNumberFormat="1" applyFont="1" applyBorder="1" applyAlignment="1"/>
    <xf numFmtId="0" fontId="47" fillId="0" borderId="0" xfId="9" applyFont="1" applyFill="1" applyBorder="1" applyAlignment="1"/>
    <xf numFmtId="0" fontId="48" fillId="9" borderId="20" xfId="9" applyFont="1" applyFill="1" applyBorder="1" applyAlignment="1">
      <alignment horizontal="center"/>
    </xf>
    <xf numFmtId="0" fontId="48" fillId="9" borderId="21" xfId="9" applyFont="1" applyFill="1" applyBorder="1" applyAlignment="1">
      <alignment horizontal="center"/>
    </xf>
    <xf numFmtId="0" fontId="2" fillId="9" borderId="67" xfId="9" applyFont="1" applyFill="1" applyBorder="1" applyAlignment="1"/>
    <xf numFmtId="3" fontId="44" fillId="4" borderId="32" xfId="9" applyNumberFormat="1" applyFont="1" applyFill="1" applyBorder="1" applyAlignment="1"/>
    <xf numFmtId="3" fontId="44" fillId="4" borderId="31" xfId="9" applyNumberFormat="1" applyFont="1" applyFill="1" applyBorder="1" applyAlignment="1"/>
    <xf numFmtId="165" fontId="2" fillId="0" borderId="0" xfId="9" applyNumberFormat="1" applyFont="1" applyBorder="1" applyAlignment="1"/>
    <xf numFmtId="0" fontId="2" fillId="9" borderId="11" xfId="9" applyFont="1" applyFill="1" applyBorder="1" applyAlignment="1"/>
    <xf numFmtId="171" fontId="44" fillId="4" borderId="10" xfId="9" applyNumberFormat="1" applyFont="1" applyFill="1" applyBorder="1" applyAlignment="1"/>
    <xf numFmtId="171" fontId="44" fillId="4" borderId="13" xfId="9" applyNumberFormat="1" applyFont="1" applyFill="1" applyBorder="1" applyAlignment="1"/>
    <xf numFmtId="3" fontId="44" fillId="4" borderId="56" xfId="9" applyNumberFormat="1" applyFont="1" applyFill="1" applyBorder="1" applyAlignment="1"/>
    <xf numFmtId="3" fontId="44" fillId="4" borderId="59" xfId="9" applyNumberFormat="1" applyFont="1" applyFill="1" applyBorder="1" applyAlignment="1"/>
    <xf numFmtId="43" fontId="2" fillId="0" borderId="0" xfId="9" applyNumberFormat="1" applyFont="1" applyBorder="1" applyAlignment="1"/>
    <xf numFmtId="0" fontId="41" fillId="9" borderId="50" xfId="9" applyFont="1" applyFill="1" applyBorder="1" applyAlignment="1">
      <alignment horizontal="right"/>
    </xf>
    <xf numFmtId="3" fontId="44" fillId="4" borderId="49" xfId="9" applyNumberFormat="1" applyFont="1" applyFill="1" applyBorder="1" applyAlignment="1"/>
    <xf numFmtId="3" fontId="44" fillId="4" borderId="30" xfId="9" applyNumberFormat="1" applyFont="1" applyFill="1" applyBorder="1" applyAlignment="1"/>
    <xf numFmtId="0" fontId="19" fillId="0" borderId="7" xfId="9" applyFont="1" applyFill="1" applyBorder="1" applyAlignment="1">
      <alignment horizontal="right"/>
    </xf>
    <xf numFmtId="3" fontId="52" fillId="0" borderId="7" xfId="9" applyNumberFormat="1" applyFont="1" applyFill="1" applyBorder="1" applyAlignment="1"/>
    <xf numFmtId="0" fontId="41" fillId="9" borderId="0" xfId="9" applyFont="1" applyFill="1" applyBorder="1" applyAlignment="1">
      <alignment horizontal="right"/>
    </xf>
    <xf numFmtId="172" fontId="44" fillId="4" borderId="20" xfId="9" applyNumberFormat="1" applyFont="1" applyFill="1" applyBorder="1" applyAlignment="1"/>
    <xf numFmtId="172" fontId="44" fillId="4" borderId="30" xfId="9" applyNumberFormat="1" applyFont="1" applyFill="1" applyBorder="1" applyAlignment="1"/>
    <xf numFmtId="172" fontId="44" fillId="4" borderId="21" xfId="9" applyNumberFormat="1" applyFont="1" applyFill="1" applyBorder="1" applyAlignment="1"/>
    <xf numFmtId="172" fontId="44" fillId="4" borderId="52" xfId="9" applyNumberFormat="1" applyFont="1" applyFill="1" applyBorder="1" applyAlignment="1"/>
    <xf numFmtId="173" fontId="42" fillId="0" borderId="0" xfId="11" applyNumberFormat="1" applyFont="1" applyAlignment="1"/>
    <xf numFmtId="172" fontId="44" fillId="0" borderId="0" xfId="11" applyNumberFormat="1" applyFont="1" applyFill="1" applyBorder="1" applyAlignment="1"/>
    <xf numFmtId="174" fontId="2" fillId="0" borderId="0" xfId="9" applyNumberFormat="1" applyFont="1" applyBorder="1" applyAlignment="1"/>
    <xf numFmtId="0" fontId="47" fillId="0" borderId="0" xfId="9" applyFont="1" applyBorder="1" applyAlignment="1"/>
    <xf numFmtId="172" fontId="2" fillId="0" borderId="0" xfId="9" applyNumberFormat="1" applyFont="1" applyBorder="1" applyAlignment="1"/>
    <xf numFmtId="0" fontId="48" fillId="9" borderId="1" xfId="9" applyFont="1" applyFill="1" applyBorder="1" applyAlignment="1">
      <alignment horizontal="center"/>
    </xf>
    <xf numFmtId="0" fontId="48" fillId="9" borderId="36" xfId="9" applyFont="1" applyFill="1" applyBorder="1" applyAlignment="1">
      <alignment horizontal="center"/>
    </xf>
    <xf numFmtId="0" fontId="48" fillId="9" borderId="2" xfId="9" applyFont="1" applyFill="1" applyBorder="1" applyAlignment="1">
      <alignment horizontal="center"/>
    </xf>
    <xf numFmtId="3" fontId="44" fillId="4" borderId="0" xfId="9" applyNumberFormat="1" applyFont="1" applyFill="1" applyBorder="1" applyAlignment="1"/>
    <xf numFmtId="3" fontId="44" fillId="4" borderId="45" xfId="9" applyNumberFormat="1" applyFont="1" applyFill="1" applyBorder="1" applyAlignment="1"/>
    <xf numFmtId="0" fontId="45" fillId="0" borderId="7" xfId="9" applyFont="1" applyFill="1" applyBorder="1" applyAlignment="1">
      <alignment horizontal="right"/>
    </xf>
    <xf numFmtId="0" fontId="41" fillId="9" borderId="7" xfId="9" applyFont="1" applyFill="1" applyBorder="1" applyAlignment="1">
      <alignment horizontal="right"/>
    </xf>
    <xf numFmtId="0" fontId="48" fillId="9" borderId="68" xfId="9" applyFont="1" applyFill="1" applyBorder="1" applyAlignment="1"/>
    <xf numFmtId="0" fontId="48" fillId="9" borderId="25" xfId="9" applyFont="1" applyFill="1" applyBorder="1" applyAlignment="1">
      <alignment horizontal="right"/>
    </xf>
    <xf numFmtId="172" fontId="44" fillId="4" borderId="49" xfId="9" applyNumberFormat="1" applyFont="1" applyFill="1" applyBorder="1" applyAlignment="1"/>
    <xf numFmtId="172" fontId="2" fillId="0" borderId="0" xfId="9" applyNumberFormat="1" applyFont="1" applyFill="1" applyBorder="1" applyAlignment="1"/>
    <xf numFmtId="0" fontId="44" fillId="4" borderId="20" xfId="9" applyFont="1" applyFill="1" applyBorder="1" applyAlignment="1"/>
    <xf numFmtId="0" fontId="44" fillId="4" borderId="30" xfId="9" applyFont="1" applyFill="1" applyBorder="1" applyAlignment="1"/>
    <xf numFmtId="0" fontId="44" fillId="4" borderId="21" xfId="9" applyFont="1" applyFill="1" applyBorder="1" applyAlignment="1"/>
    <xf numFmtId="0" fontId="44" fillId="4" borderId="52" xfId="9" applyFont="1" applyFill="1" applyBorder="1" applyAlignment="1"/>
    <xf numFmtId="172" fontId="44" fillId="0" borderId="0" xfId="9" applyNumberFormat="1" applyFont="1" applyFill="1" applyBorder="1" applyAlignment="1"/>
    <xf numFmtId="0" fontId="47" fillId="0" borderId="0" xfId="9" applyFont="1" applyAlignment="1"/>
    <xf numFmtId="0" fontId="2" fillId="9" borderId="69" xfId="9" applyFont="1" applyFill="1" applyBorder="1" applyAlignment="1"/>
    <xf numFmtId="0" fontId="48" fillId="14" borderId="69" xfId="9" applyFont="1" applyFill="1" applyBorder="1" applyAlignment="1">
      <alignment horizontal="center" vertical="center" wrapText="1"/>
    </xf>
    <xf numFmtId="0" fontId="48" fillId="14" borderId="23" xfId="9" applyFont="1" applyFill="1" applyBorder="1" applyAlignment="1">
      <alignment horizontal="center" vertical="center" wrapText="1"/>
    </xf>
    <xf numFmtId="0" fontId="41" fillId="4" borderId="0" xfId="9" applyFont="1" applyFill="1" applyBorder="1" applyAlignment="1">
      <alignment horizontal="center" vertical="center"/>
    </xf>
    <xf numFmtId="0" fontId="53" fillId="0" borderId="5" xfId="9" applyFont="1" applyBorder="1" applyAlignment="1"/>
    <xf numFmtId="0" fontId="48" fillId="14" borderId="36" xfId="9" applyFont="1" applyFill="1" applyBorder="1" applyAlignment="1"/>
    <xf numFmtId="165" fontId="44" fillId="4" borderId="36" xfId="11" applyNumberFormat="1" applyFont="1" applyFill="1" applyBorder="1"/>
    <xf numFmtId="168" fontId="44" fillId="4" borderId="3" xfId="11" applyNumberFormat="1" applyFont="1" applyFill="1" applyBorder="1" applyAlignment="1"/>
    <xf numFmtId="175" fontId="45" fillId="4" borderId="0" xfId="9" applyNumberFormat="1" applyFont="1" applyFill="1" applyBorder="1" applyAlignment="1">
      <alignment horizontal="center"/>
    </xf>
    <xf numFmtId="14" fontId="2" fillId="0" borderId="0" xfId="9" applyNumberFormat="1" applyFont="1" applyAlignment="1"/>
    <xf numFmtId="0" fontId="48" fillId="14" borderId="56" xfId="9" applyFont="1" applyFill="1" applyBorder="1" applyAlignment="1"/>
    <xf numFmtId="165" fontId="44" fillId="4" borderId="56" xfId="11" applyNumberFormat="1" applyFont="1" applyFill="1" applyBorder="1"/>
    <xf numFmtId="168" fontId="44" fillId="4" borderId="60" xfId="9" applyNumberFormat="1" applyFont="1" applyFill="1" applyBorder="1" applyAlignment="1"/>
    <xf numFmtId="175" fontId="45" fillId="4" borderId="4" xfId="9" applyNumberFormat="1" applyFont="1" applyFill="1" applyBorder="1" applyAlignment="1">
      <alignment horizontal="center"/>
    </xf>
    <xf numFmtId="9" fontId="4" fillId="0" borderId="0" xfId="12" applyFont="1" applyAlignment="1"/>
    <xf numFmtId="165" fontId="2" fillId="0" borderId="0" xfId="9" applyNumberFormat="1" applyFont="1" applyAlignment="1"/>
    <xf numFmtId="168" fontId="2" fillId="0" borderId="0" xfId="9" applyNumberFormat="1" applyFont="1" applyAlignment="1"/>
    <xf numFmtId="175" fontId="2" fillId="0" borderId="0" xfId="9" applyNumberFormat="1" applyFont="1" applyAlignment="1"/>
    <xf numFmtId="0" fontId="48" fillId="4" borderId="7" xfId="9" applyFont="1" applyFill="1" applyBorder="1" applyAlignment="1"/>
    <xf numFmtId="165" fontId="44" fillId="4" borderId="7" xfId="11" applyNumberFormat="1" applyFont="1" applyFill="1" applyBorder="1"/>
    <xf numFmtId="168" fontId="44" fillId="4" borderId="7" xfId="9" applyNumberFormat="1" applyFont="1" applyFill="1" applyBorder="1" applyAlignment="1"/>
    <xf numFmtId="175" fontId="45" fillId="4" borderId="7" xfId="9" applyNumberFormat="1" applyFont="1" applyFill="1" applyBorder="1" applyAlignment="1">
      <alignment horizontal="center"/>
    </xf>
    <xf numFmtId="0" fontId="2" fillId="4" borderId="0" xfId="9" applyFont="1" applyFill="1" applyAlignment="1"/>
    <xf numFmtId="0" fontId="2" fillId="9" borderId="70" xfId="9" applyFont="1" applyFill="1" applyBorder="1" applyAlignment="1"/>
    <xf numFmtId="0" fontId="45" fillId="10" borderId="6" xfId="9" applyFont="1" applyFill="1" applyBorder="1" applyAlignment="1">
      <alignment horizontal="center" vertical="center"/>
    </xf>
    <xf numFmtId="176" fontId="45" fillId="0" borderId="7" xfId="9" applyNumberFormat="1" applyFont="1" applyFill="1" applyBorder="1" applyAlignment="1">
      <alignment horizontal="center"/>
    </xf>
    <xf numFmtId="176" fontId="44" fillId="4" borderId="0" xfId="9" applyNumberFormat="1" applyFont="1" applyFill="1" applyBorder="1" applyAlignment="1">
      <alignment horizontal="center"/>
    </xf>
    <xf numFmtId="176" fontId="44" fillId="0" borderId="0" xfId="9" applyNumberFormat="1" applyFont="1" applyFill="1" applyBorder="1" applyAlignment="1">
      <alignment horizontal="center"/>
    </xf>
    <xf numFmtId="176" fontId="44" fillId="0" borderId="5" xfId="9" applyNumberFormat="1" applyFont="1" applyFill="1" applyBorder="1" applyAlignment="1">
      <alignment horizontal="center"/>
    </xf>
    <xf numFmtId="0" fontId="48" fillId="14" borderId="35" xfId="9" applyFont="1" applyFill="1" applyBorder="1" applyAlignment="1">
      <alignment horizontal="center" vertical="center" wrapText="1"/>
    </xf>
    <xf numFmtId="0" fontId="48" fillId="14" borderId="71" xfId="9" applyFont="1" applyFill="1" applyBorder="1" applyAlignment="1">
      <alignment horizontal="center" vertical="center" wrapText="1"/>
    </xf>
    <xf numFmtId="0" fontId="41" fillId="4" borderId="4" xfId="9" applyFont="1" applyFill="1" applyBorder="1" applyAlignment="1">
      <alignment horizontal="center" vertical="center"/>
    </xf>
    <xf numFmtId="175" fontId="45" fillId="4" borderId="6" xfId="9" applyNumberFormat="1" applyFont="1" applyFill="1" applyBorder="1" applyAlignment="1">
      <alignment horizontal="center"/>
    </xf>
    <xf numFmtId="0" fontId="53" fillId="0" borderId="8" xfId="9" applyFont="1" applyBorder="1" applyAlignment="1"/>
    <xf numFmtId="14" fontId="19" fillId="0" borderId="0" xfId="9" applyNumberFormat="1" applyFont="1" applyAlignment="1">
      <alignment horizontal="center"/>
    </xf>
    <xf numFmtId="0" fontId="48" fillId="9" borderId="69" xfId="9" applyFont="1" applyFill="1" applyBorder="1" applyAlignment="1"/>
    <xf numFmtId="165" fontId="44" fillId="4" borderId="32" xfId="11" applyNumberFormat="1" applyFont="1" applyFill="1" applyBorder="1"/>
    <xf numFmtId="169" fontId="44" fillId="4" borderId="37" xfId="11" applyNumberFormat="1" applyFont="1" applyFill="1" applyBorder="1"/>
    <xf numFmtId="0" fontId="48" fillId="9" borderId="72" xfId="9" applyFont="1" applyFill="1" applyBorder="1" applyAlignment="1"/>
    <xf numFmtId="165" fontId="44" fillId="4" borderId="10" xfId="11" applyNumberFormat="1" applyFont="1" applyFill="1" applyBorder="1"/>
    <xf numFmtId="169" fontId="44" fillId="4" borderId="55" xfId="11" applyNumberFormat="1" applyFont="1" applyFill="1" applyBorder="1"/>
    <xf numFmtId="169" fontId="44" fillId="4" borderId="73" xfId="11" applyNumberFormat="1" applyFont="1" applyFill="1" applyBorder="1"/>
    <xf numFmtId="165" fontId="44" fillId="4" borderId="20" xfId="11" applyNumberFormat="1" applyFont="1" applyFill="1" applyBorder="1"/>
    <xf numFmtId="169" fontId="44" fillId="4" borderId="52" xfId="11" applyNumberFormat="1" applyFont="1" applyFill="1" applyBorder="1"/>
    <xf numFmtId="0" fontId="19" fillId="0" borderId="2" xfId="9" applyFont="1" applyFill="1" applyBorder="1" applyAlignment="1"/>
    <xf numFmtId="0" fontId="19" fillId="0" borderId="2" xfId="9" applyFont="1" applyFill="1" applyBorder="1" applyAlignment="1">
      <alignment horizontal="right"/>
    </xf>
    <xf numFmtId="0" fontId="2" fillId="0" borderId="2" xfId="9" applyFont="1" applyFill="1" applyBorder="1" applyAlignment="1"/>
    <xf numFmtId="166" fontId="2" fillId="0" borderId="0" xfId="9" applyNumberFormat="1" applyFont="1" applyFill="1" applyAlignment="1">
      <alignment horizontal="center"/>
    </xf>
    <xf numFmtId="0" fontId="44" fillId="0" borderId="0" xfId="9" applyFont="1" applyFill="1" applyBorder="1" applyAlignment="1">
      <alignment horizontal="center"/>
    </xf>
    <xf numFmtId="0" fontId="44" fillId="0" borderId="0" xfId="9" applyFont="1" applyFill="1" applyBorder="1" applyAlignment="1"/>
    <xf numFmtId="0" fontId="47" fillId="0" borderId="0" xfId="0" applyFont="1" applyFill="1" applyAlignment="1">
      <alignment horizontal="center"/>
    </xf>
    <xf numFmtId="0" fontId="54" fillId="0" borderId="0" xfId="0" applyFont="1" applyFill="1" applyBorder="1" applyAlignment="1"/>
    <xf numFmtId="0" fontId="47" fillId="0" borderId="0" xfId="0" applyFont="1" applyFill="1" applyBorder="1" applyAlignment="1"/>
    <xf numFmtId="0" fontId="2" fillId="0" borderId="0" xfId="0" applyFont="1" applyAlignment="1">
      <alignment horizontal="center"/>
    </xf>
    <xf numFmtId="0" fontId="2" fillId="0" borderId="0" xfId="0" applyFont="1" applyFill="1" applyBorder="1" applyAlignment="1"/>
    <xf numFmtId="0" fontId="2" fillId="0" borderId="0" xfId="0" applyFont="1" applyAlignment="1"/>
    <xf numFmtId="0" fontId="48" fillId="9" borderId="71" xfId="0" applyFont="1" applyFill="1" applyBorder="1" applyAlignment="1">
      <alignment horizontal="center" wrapText="1"/>
    </xf>
    <xf numFmtId="0" fontId="48" fillId="9" borderId="51" xfId="0" applyFont="1" applyFill="1" applyBorder="1" applyAlignment="1"/>
    <xf numFmtId="10" fontId="44" fillId="4" borderId="22" xfId="12" applyNumberFormat="1" applyFont="1" applyFill="1" applyBorder="1" applyAlignment="1"/>
    <xf numFmtId="0" fontId="48" fillId="9" borderId="1" xfId="0" applyFont="1" applyFill="1" applyBorder="1" applyAlignment="1"/>
    <xf numFmtId="10" fontId="44" fillId="4" borderId="74" xfId="12" applyNumberFormat="1" applyFont="1" applyFill="1" applyBorder="1" applyAlignment="1"/>
    <xf numFmtId="0" fontId="48" fillId="9" borderId="27" xfId="0" applyFont="1" applyFill="1" applyBorder="1" applyAlignment="1">
      <alignment horizontal="right"/>
    </xf>
    <xf numFmtId="10" fontId="44" fillId="4" borderId="75" xfId="12" applyNumberFormat="1" applyFont="1" applyFill="1" applyBorder="1" applyAlignment="1"/>
    <xf numFmtId="0" fontId="48" fillId="9" borderId="6" xfId="0" applyFont="1" applyFill="1" applyBorder="1" applyAlignment="1"/>
    <xf numFmtId="10" fontId="44" fillId="4" borderId="76" xfId="12" applyNumberFormat="1" applyFont="1" applyFill="1" applyBorder="1" applyAlignment="1"/>
    <xf numFmtId="0" fontId="54" fillId="0" borderId="0" xfId="0" applyFont="1" applyFill="1" applyBorder="1" applyAlignment="1">
      <alignment horizontal="left"/>
    </xf>
    <xf numFmtId="0" fontId="2" fillId="0" borderId="0" xfId="0" applyFont="1" applyFill="1" applyAlignment="1"/>
    <xf numFmtId="3" fontId="2" fillId="0" borderId="0" xfId="0" applyNumberFormat="1" applyFont="1" applyAlignment="1"/>
    <xf numFmtId="0" fontId="2" fillId="0" borderId="0" xfId="0" applyFont="1" applyAlignment="1">
      <alignment horizontal="center" vertical="center"/>
    </xf>
    <xf numFmtId="0" fontId="4" fillId="0" borderId="0" xfId="0" applyFont="1" applyAlignment="1">
      <alignment vertical="center"/>
    </xf>
    <xf numFmtId="0" fontId="48" fillId="9" borderId="71" xfId="0" applyFont="1" applyFill="1" applyBorder="1" applyAlignment="1">
      <alignment horizontal="center" vertical="center" wrapText="1"/>
    </xf>
    <xf numFmtId="0" fontId="41" fillId="9" borderId="74" xfId="0" applyFont="1" applyFill="1" applyBorder="1" applyAlignment="1"/>
    <xf numFmtId="0" fontId="48" fillId="9" borderId="77" xfId="0" applyFont="1" applyFill="1" applyBorder="1" applyAlignment="1"/>
    <xf numFmtId="177" fontId="44" fillId="4" borderId="5" xfId="11" applyNumberFormat="1" applyFont="1" applyFill="1" applyBorder="1" applyAlignment="1"/>
    <xf numFmtId="0" fontId="41" fillId="9" borderId="70" xfId="0" applyFont="1" applyFill="1" applyBorder="1" applyAlignment="1"/>
    <xf numFmtId="0" fontId="48" fillId="9" borderId="11" xfId="0" applyFont="1" applyFill="1" applyBorder="1" applyAlignment="1"/>
    <xf numFmtId="177" fontId="44" fillId="4" borderId="28" xfId="11" applyNumberFormat="1" applyFont="1" applyFill="1" applyBorder="1" applyAlignment="1"/>
    <xf numFmtId="178" fontId="44" fillId="4" borderId="28" xfId="11" applyNumberFormat="1" applyFont="1" applyFill="1" applyBorder="1" applyAlignment="1"/>
    <xf numFmtId="0" fontId="48" fillId="9" borderId="59" xfId="0" applyFont="1" applyFill="1" applyBorder="1" applyAlignment="1"/>
    <xf numFmtId="177" fontId="44" fillId="4" borderId="34" xfId="11" applyNumberFormat="1" applyFont="1" applyFill="1" applyBorder="1" applyAlignment="1"/>
    <xf numFmtId="177" fontId="44" fillId="4" borderId="76" xfId="11" applyNumberFormat="1" applyFont="1" applyFill="1" applyBorder="1" applyAlignment="1"/>
    <xf numFmtId="177" fontId="44" fillId="4" borderId="60" xfId="11" applyNumberFormat="1" applyFont="1" applyFill="1" applyBorder="1" applyAlignment="1"/>
    <xf numFmtId="0" fontId="48" fillId="9" borderId="9" xfId="0" applyFont="1" applyFill="1" applyBorder="1" applyAlignment="1"/>
    <xf numFmtId="177" fontId="44" fillId="4" borderId="38" xfId="11" applyNumberFormat="1" applyFont="1" applyFill="1" applyBorder="1" applyAlignment="1"/>
    <xf numFmtId="0" fontId="41" fillId="9" borderId="23" xfId="0" applyFont="1" applyFill="1" applyBorder="1" applyAlignment="1"/>
    <xf numFmtId="0" fontId="41" fillId="9" borderId="71" xfId="0" applyFont="1" applyFill="1" applyBorder="1" applyAlignment="1"/>
    <xf numFmtId="0" fontId="41" fillId="9" borderId="20" xfId="0" applyFont="1" applyFill="1" applyBorder="1" applyAlignment="1"/>
    <xf numFmtId="0" fontId="48" fillId="9" borderId="22" xfId="0" applyFont="1" applyFill="1" applyBorder="1" applyAlignment="1"/>
    <xf numFmtId="177" fontId="44" fillId="4" borderId="22" xfId="11" applyNumberFormat="1" applyFont="1" applyFill="1" applyBorder="1" applyAlignment="1"/>
    <xf numFmtId="177" fontId="44" fillId="4" borderId="22" xfId="11" applyNumberFormat="1" applyFont="1" applyFill="1" applyBorder="1" applyAlignment="1">
      <alignment horizontal="center"/>
    </xf>
    <xf numFmtId="0" fontId="47" fillId="0" borderId="0" xfId="0" applyFont="1" applyAlignment="1">
      <alignment horizontal="center"/>
    </xf>
    <xf numFmtId="0" fontId="54" fillId="0" borderId="0" xfId="0" applyFont="1" applyAlignment="1"/>
    <xf numFmtId="0" fontId="47" fillId="0" borderId="0" xfId="0" applyFont="1" applyAlignment="1"/>
    <xf numFmtId="0" fontId="4" fillId="0" borderId="0" xfId="0" applyFont="1" applyAlignment="1">
      <alignment horizontal="center"/>
    </xf>
    <xf numFmtId="0" fontId="18" fillId="0" borderId="0" xfId="0" applyFont="1" applyAlignment="1"/>
    <xf numFmtId="0" fontId="4" fillId="0" borderId="0" xfId="0" applyFont="1" applyAlignment="1"/>
    <xf numFmtId="14" fontId="48" fillId="9" borderId="71" xfId="0" applyNumberFormat="1" applyFont="1" applyFill="1" applyBorder="1" applyAlignment="1">
      <alignment horizontal="center"/>
    </xf>
    <xf numFmtId="0" fontId="48" fillId="9" borderId="2" xfId="0" applyFont="1" applyFill="1" applyBorder="1" applyAlignment="1"/>
    <xf numFmtId="179" fontId="44" fillId="4" borderId="31" xfId="11" applyNumberFormat="1" applyFont="1" applyFill="1" applyBorder="1" applyAlignment="1"/>
    <xf numFmtId="179" fontId="44" fillId="4" borderId="36" xfId="11" applyNumberFormat="1" applyFont="1" applyFill="1" applyBorder="1" applyAlignment="1"/>
    <xf numFmtId="172" fontId="44" fillId="4" borderId="36" xfId="0" applyNumberFormat="1" applyFont="1" applyFill="1" applyBorder="1" applyAlignment="1"/>
    <xf numFmtId="0" fontId="48" fillId="9" borderId="4" xfId="0" applyFont="1" applyFill="1" applyBorder="1" applyAlignment="1"/>
    <xf numFmtId="0" fontId="48" fillId="9" borderId="0" xfId="0" applyFont="1" applyFill="1" applyBorder="1" applyAlignment="1"/>
    <xf numFmtId="172" fontId="44" fillId="4" borderId="31" xfId="0" applyNumberFormat="1" applyFont="1" applyFill="1" applyBorder="1" applyAlignment="1"/>
    <xf numFmtId="0" fontId="48" fillId="9" borderId="20" xfId="0" applyFont="1" applyFill="1" applyBorder="1" applyAlignment="1"/>
    <xf numFmtId="0" fontId="48" fillId="9" borderId="21" xfId="0" applyFont="1" applyFill="1" applyBorder="1" applyAlignment="1"/>
    <xf numFmtId="179" fontId="44" fillId="4" borderId="30" xfId="11" applyNumberFormat="1" applyFont="1" applyFill="1" applyBorder="1" applyAlignment="1"/>
    <xf numFmtId="172" fontId="44" fillId="4" borderId="30" xfId="0" applyNumberFormat="1" applyFont="1" applyFill="1" applyBorder="1" applyAlignment="1"/>
    <xf numFmtId="0" fontId="48" fillId="0" borderId="0" xfId="0" applyFont="1" applyAlignment="1"/>
    <xf numFmtId="179" fontId="44" fillId="0" borderId="21" xfId="11" applyNumberFormat="1" applyFont="1" applyFill="1" applyBorder="1" applyAlignment="1"/>
    <xf numFmtId="179" fontId="44" fillId="0" borderId="21" xfId="11" applyNumberFormat="1" applyFont="1" applyBorder="1" applyAlignment="1"/>
    <xf numFmtId="0" fontId="44" fillId="0" borderId="21" xfId="0" applyFont="1" applyBorder="1" applyAlignment="1"/>
    <xf numFmtId="0" fontId="55" fillId="0" borderId="0" xfId="0" applyFont="1" applyAlignment="1">
      <alignment horizontal="center"/>
    </xf>
    <xf numFmtId="0" fontId="56" fillId="0" borderId="0" xfId="0" applyFont="1" applyAlignment="1"/>
    <xf numFmtId="14" fontId="57" fillId="9" borderId="71" xfId="0" applyNumberFormat="1" applyFont="1" applyFill="1" applyBorder="1" applyAlignment="1">
      <alignment horizontal="center"/>
    </xf>
    <xf numFmtId="0" fontId="57" fillId="9" borderId="1" xfId="0" applyFont="1" applyFill="1" applyBorder="1" applyAlignment="1"/>
    <xf numFmtId="0" fontId="57" fillId="9" borderId="2" xfId="0" applyFont="1" applyFill="1" applyBorder="1" applyAlignment="1"/>
    <xf numFmtId="179" fontId="58" fillId="4" borderId="31" xfId="11" applyNumberFormat="1" applyFont="1" applyFill="1" applyBorder="1" applyAlignment="1"/>
    <xf numFmtId="41" fontId="58" fillId="4" borderId="36" xfId="0" applyNumberFormat="1" applyFont="1" applyFill="1" applyBorder="1" applyAlignment="1"/>
    <xf numFmtId="165" fontId="58" fillId="4" borderId="36" xfId="11" applyNumberFormat="1" applyFont="1" applyFill="1" applyBorder="1"/>
    <xf numFmtId="0" fontId="57" fillId="9" borderId="4" xfId="0" applyFont="1" applyFill="1" applyBorder="1" applyAlignment="1"/>
    <xf numFmtId="0" fontId="57" fillId="9" borderId="0" xfId="0" applyFont="1" applyFill="1" applyBorder="1" applyAlignment="1"/>
    <xf numFmtId="41" fontId="58" fillId="4" borderId="31" xfId="0" applyNumberFormat="1" applyFont="1" applyFill="1" applyBorder="1" applyAlignment="1"/>
    <xf numFmtId="165" fontId="58" fillId="4" borderId="31" xfId="11" applyNumberFormat="1" applyFont="1" applyFill="1" applyBorder="1"/>
    <xf numFmtId="0" fontId="57" fillId="9" borderId="20" xfId="0" applyFont="1" applyFill="1" applyBorder="1" applyAlignment="1"/>
    <xf numFmtId="0" fontId="57" fillId="9" borderId="21" xfId="0" applyFont="1" applyFill="1" applyBorder="1" applyAlignment="1"/>
    <xf numFmtId="179" fontId="58" fillId="4" borderId="30" xfId="11" applyNumberFormat="1" applyFont="1" applyFill="1" applyBorder="1" applyAlignment="1"/>
    <xf numFmtId="41" fontId="58" fillId="4" borderId="30" xfId="0" applyNumberFormat="1" applyFont="1" applyFill="1" applyBorder="1" applyAlignment="1"/>
    <xf numFmtId="165" fontId="58" fillId="4" borderId="30" xfId="11" applyNumberFormat="1" applyFont="1" applyFill="1" applyBorder="1"/>
    <xf numFmtId="0" fontId="57" fillId="0" borderId="0" xfId="0" applyFont="1" applyAlignment="1"/>
    <xf numFmtId="41" fontId="58" fillId="0" borderId="21" xfId="0" applyNumberFormat="1" applyFont="1" applyFill="1" applyBorder="1" applyAlignment="1"/>
    <xf numFmtId="41" fontId="58" fillId="0" borderId="21" xfId="0" applyNumberFormat="1" applyFont="1" applyBorder="1" applyAlignment="1"/>
    <xf numFmtId="0" fontId="58" fillId="0" borderId="21" xfId="0" applyFont="1" applyBorder="1" applyAlignment="1"/>
    <xf numFmtId="179" fontId="58" fillId="4" borderId="36" xfId="11" applyNumberFormat="1" applyFont="1" applyFill="1" applyBorder="1" applyAlignment="1"/>
    <xf numFmtId="180" fontId="2" fillId="0" borderId="0" xfId="9" applyNumberFormat="1" applyFont="1" applyAlignment="1"/>
    <xf numFmtId="0" fontId="2" fillId="0" borderId="2" xfId="9" applyFont="1" applyBorder="1" applyAlignment="1"/>
    <xf numFmtId="0" fontId="19" fillId="0" borderId="0" xfId="9" applyFont="1" applyFill="1" applyBorder="1" applyAlignment="1">
      <alignment horizontal="left"/>
    </xf>
    <xf numFmtId="14" fontId="2" fillId="0" borderId="0" xfId="0" applyNumberFormat="1" applyFont="1" applyFill="1" applyBorder="1" applyAlignment="1">
      <alignment horizontal="center" vertical="center" wrapText="1"/>
    </xf>
    <xf numFmtId="0" fontId="14" fillId="0" borderId="16" xfId="2" applyFill="1" applyBorder="1" applyAlignment="1">
      <alignment horizontal="center" vertical="center" wrapText="1"/>
    </xf>
    <xf numFmtId="3" fontId="2" fillId="0" borderId="0" xfId="0" applyNumberFormat="1" applyFont="1" applyFill="1" applyBorder="1" applyAlignment="1">
      <alignment horizontal="center" vertical="center" wrapText="1"/>
    </xf>
    <xf numFmtId="2" fontId="2" fillId="0" borderId="0" xfId="0" applyNumberFormat="1" applyFont="1" applyFill="1" applyBorder="1" applyAlignment="1">
      <alignment horizontal="center" vertical="center" wrapText="1"/>
    </xf>
    <xf numFmtId="169" fontId="2" fillId="0" borderId="0" xfId="0" applyNumberFormat="1" applyFont="1" applyFill="1" applyBorder="1" applyAlignment="1">
      <alignment horizontal="center" vertical="center" wrapText="1"/>
    </xf>
    <xf numFmtId="166" fontId="2" fillId="0" borderId="0" xfId="0" applyNumberFormat="1" applyFont="1" applyFill="1" applyBorder="1" applyAlignment="1">
      <alignment horizontal="center" vertical="center" wrapText="1"/>
    </xf>
    <xf numFmtId="3" fontId="19" fillId="0" borderId="0" xfId="0" applyNumberFormat="1" applyFont="1" applyFill="1" applyBorder="1" applyAlignment="1">
      <alignment horizontal="center" vertical="center" wrapText="1"/>
    </xf>
    <xf numFmtId="0" fontId="6" fillId="3" borderId="0" xfId="0" applyFont="1" applyFill="1" applyBorder="1" applyAlignment="1">
      <alignment horizontal="center"/>
    </xf>
    <xf numFmtId="0" fontId="0" fillId="0" borderId="0" xfId="0" applyFont="1" applyAlignment="1"/>
    <xf numFmtId="0" fontId="6" fillId="2" borderId="0" xfId="2" applyFont="1" applyFill="1" applyBorder="1" applyAlignment="1">
      <alignment horizontal="center"/>
    </xf>
    <xf numFmtId="0" fontId="6" fillId="0" borderId="0" xfId="2" applyFont="1" applyAlignment="1"/>
    <xf numFmtId="0" fontId="35" fillId="0" borderId="0" xfId="0" applyFont="1" applyFill="1" applyAlignment="1">
      <alignment wrapText="1"/>
    </xf>
    <xf numFmtId="0" fontId="32" fillId="0" borderId="0" xfId="0" applyFont="1" applyFill="1" applyAlignment="1">
      <alignment wrapText="1"/>
    </xf>
    <xf numFmtId="0" fontId="2" fillId="4"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0" borderId="0" xfId="0" applyAlignment="1">
      <alignment horizontal="center" vertical="center"/>
    </xf>
    <xf numFmtId="0" fontId="0" fillId="0" borderId="0" xfId="0" applyFont="1" applyAlignment="1">
      <alignment wrapText="1"/>
    </xf>
    <xf numFmtId="4" fontId="2" fillId="0" borderId="0" xfId="0" quotePrefix="1" applyNumberFormat="1" applyFont="1" applyFill="1" applyBorder="1" applyAlignment="1">
      <alignment horizontal="center" vertical="center" wrapText="1"/>
    </xf>
  </cellXfs>
  <cellStyles count="47">
    <cellStyle name="20% - Accent1" xfId="13"/>
    <cellStyle name="20% - Accent2" xfId="14"/>
    <cellStyle name="20% - Accent3" xfId="15"/>
    <cellStyle name="20% - Accent4" xfId="16"/>
    <cellStyle name="20% - Accent5" xfId="17"/>
    <cellStyle name="20% - Accent6" xfId="18"/>
    <cellStyle name="40% - Accent1" xfId="19"/>
    <cellStyle name="40% - Accent2" xfId="20"/>
    <cellStyle name="40% - Accent3" xfId="21"/>
    <cellStyle name="40% - Accent4" xfId="22"/>
    <cellStyle name="40% - Accent5" xfId="23"/>
    <cellStyle name="40% - Accent6" xfId="24"/>
    <cellStyle name="60% - Accent1" xfId="25"/>
    <cellStyle name="60% - Accent2" xfId="26"/>
    <cellStyle name="60% - Accent3" xfId="27"/>
    <cellStyle name="60% - Accent4" xfId="28"/>
    <cellStyle name="60% - Accent5" xfId="29"/>
    <cellStyle name="60% - Accent6" xfId="30"/>
    <cellStyle name="Bad" xfId="31"/>
    <cellStyle name="Calculation" xfId="32"/>
    <cellStyle name="Check Cell" xfId="33"/>
    <cellStyle name="Comma 2" xfId="3"/>
    <cellStyle name="Explanatory Text" xfId="34"/>
    <cellStyle name="Good" xfId="35"/>
    <cellStyle name="Heading 1" xfId="36"/>
    <cellStyle name="Heading 2" xfId="37"/>
    <cellStyle name="Heading 3" xfId="38"/>
    <cellStyle name="Heading 4" xfId="39"/>
    <cellStyle name="Input" xfId="40"/>
    <cellStyle name="Lien hypertexte" xfId="2" builtinId="8"/>
    <cellStyle name="Lien hypertexte 2" xfId="10"/>
    <cellStyle name="Linked Cell" xfId="41"/>
    <cellStyle name="Milliers 2" xfId="11"/>
    <cellStyle name="Neutral" xfId="42"/>
    <cellStyle name="Normal" xfId="0" builtinId="0"/>
    <cellStyle name="Normal 2" xfId="4"/>
    <cellStyle name="Normal 3" xfId="5"/>
    <cellStyle name="Normal 4" xfId="6"/>
    <cellStyle name="Normal 5" xfId="9"/>
    <cellStyle name="Normal 7" xfId="7"/>
    <cellStyle name="Note" xfId="43"/>
    <cellStyle name="Output" xfId="44"/>
    <cellStyle name="Pourcentage" xfId="1" builtinId="5"/>
    <cellStyle name="Pourcentage 2" xfId="12"/>
    <cellStyle name="Standard 3" xfId="8"/>
    <cellStyle name="Title" xfId="45"/>
    <cellStyle name="Warning Text" xfId="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IRECTION%20C2FIL/Commun/1%20-%20Arr&#234;t&#233;s/2016/2016-12-07%20Conseil%20de%20surveillance%20Q3-2016/d%20-%20rapport%20de%20gestion/Copie%20de%20Tableaux%20rapport%20de%20gestion%20FR%20&amp;%20GB%2030-09-2016_.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6-11-09%20Rapport%20qualit&#233;%20des%20actifs_SEP%202016%20FR%20-%20v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IVI"/>
      <sheetName val="2Notation et surdim"/>
      <sheetName val="3Variation bilan"/>
      <sheetName val="4Acquisitions d'actifs  "/>
      <sheetName val="5 Stock d'actifs"/>
      <sheetName val="5 stock actif_catcli"/>
      <sheetName val="6 Top 20 expos et grds risques"/>
      <sheetName val="7 Qualité des actifs"/>
      <sheetName val="Prêts structurés"/>
      <sheetName val="8 Emissions"/>
      <sheetName val="9 Répartition RWA"/>
      <sheetName val="10 Ratio couverture"/>
      <sheetName val="11 Compte Courant-Refi BdF"/>
      <sheetName val="12 Sensi -duration DVM (2)"/>
      <sheetName val="13 Répartition swaps"/>
      <sheetName val="15 Prêts Provisions"/>
      <sheetName val="16 Résultat synthétique"/>
      <sheetName val="titres prov &amp; Reserv. AFS"/>
      <sheetName val="dotation résultat"/>
      <sheetName val="5 Stock d'actifs 311212"/>
      <sheetName val="29Affectation résultat"/>
      <sheetName val="Estimé 201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14">
          <cell r="AG14">
            <v>1.1217346858724073</v>
          </cell>
        </row>
      </sheetData>
      <sheetData sheetId="12" refreshError="1"/>
      <sheetData sheetId="13">
        <row r="126">
          <cell r="K126">
            <v>7.7834442195969329</v>
          </cell>
        </row>
        <row r="127">
          <cell r="K127">
            <v>6.4705356408251449</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au Récap"/>
      <sheetName val="expo publiques 1"/>
      <sheetName val="expo publiques 3"/>
      <sheetName val="expo publiques 4"/>
      <sheetName val="SUB 1"/>
      <sheetName val="SUB 3"/>
      <sheetName val="SUB 4"/>
    </sheetNames>
    <sheetDataSet>
      <sheetData sheetId="0"/>
      <sheetData sheetId="1">
        <row r="6">
          <cell r="I6">
            <v>185260</v>
          </cell>
        </row>
        <row r="8">
          <cell r="C8">
            <v>1648710</v>
          </cell>
          <cell r="D8">
            <v>95006</v>
          </cell>
          <cell r="F8">
            <v>272351</v>
          </cell>
        </row>
        <row r="9">
          <cell r="C9">
            <v>6816684</v>
          </cell>
          <cell r="F9">
            <v>207534</v>
          </cell>
        </row>
        <row r="10">
          <cell r="C10">
            <v>16307199</v>
          </cell>
          <cell r="D10">
            <v>22116</v>
          </cell>
          <cell r="F10">
            <v>498490</v>
          </cell>
        </row>
        <row r="11">
          <cell r="C11">
            <v>10713548</v>
          </cell>
          <cell r="D11">
            <v>95415</v>
          </cell>
          <cell r="F11">
            <v>182956</v>
          </cell>
        </row>
        <row r="13">
          <cell r="C13">
            <v>6287642</v>
          </cell>
        </row>
        <row r="14">
          <cell r="C14">
            <v>1427420</v>
          </cell>
        </row>
        <row r="15">
          <cell r="C15">
            <v>945630</v>
          </cell>
          <cell r="D15">
            <v>25000</v>
          </cell>
          <cell r="F15">
            <v>1449</v>
          </cell>
        </row>
        <row r="18">
          <cell r="D18">
            <v>514974</v>
          </cell>
        </row>
        <row r="21">
          <cell r="I21">
            <v>191575</v>
          </cell>
        </row>
        <row r="24">
          <cell r="C24">
            <v>13298</v>
          </cell>
          <cell r="F24">
            <v>34849</v>
          </cell>
        </row>
        <row r="25">
          <cell r="D25">
            <v>50000</v>
          </cell>
        </row>
        <row r="29">
          <cell r="D29">
            <v>22371</v>
          </cell>
        </row>
        <row r="30">
          <cell r="C30">
            <v>171554</v>
          </cell>
        </row>
        <row r="31">
          <cell r="C31">
            <v>128676</v>
          </cell>
        </row>
        <row r="34">
          <cell r="D34">
            <v>99973</v>
          </cell>
        </row>
        <row r="35">
          <cell r="C35">
            <v>156718</v>
          </cell>
        </row>
        <row r="36">
          <cell r="D36">
            <v>104353</v>
          </cell>
        </row>
        <row r="39">
          <cell r="D39">
            <v>251202</v>
          </cell>
        </row>
        <row r="42">
          <cell r="C42">
            <v>50</v>
          </cell>
        </row>
        <row r="49">
          <cell r="I49">
            <v>558404</v>
          </cell>
        </row>
        <row r="50">
          <cell r="D50">
            <v>2085922</v>
          </cell>
        </row>
        <row r="51">
          <cell r="D51">
            <v>582056</v>
          </cell>
        </row>
        <row r="52">
          <cell r="C52">
            <v>9319</v>
          </cell>
          <cell r="D52">
            <v>2011192</v>
          </cell>
        </row>
        <row r="55">
          <cell r="D55">
            <v>25000</v>
          </cell>
        </row>
        <row r="58">
          <cell r="C58">
            <v>41494</v>
          </cell>
        </row>
        <row r="59">
          <cell r="C59">
            <v>5586</v>
          </cell>
        </row>
        <row r="62">
          <cell r="I62">
            <v>341057</v>
          </cell>
        </row>
        <row r="65">
          <cell r="C65">
            <v>18490</v>
          </cell>
          <cell r="F65">
            <v>6424</v>
          </cell>
        </row>
        <row r="68">
          <cell r="C68">
            <v>293147</v>
          </cell>
          <cell r="F68">
            <v>236846</v>
          </cell>
        </row>
        <row r="69">
          <cell r="C69">
            <v>567739</v>
          </cell>
        </row>
        <row r="70">
          <cell r="C70">
            <v>90525</v>
          </cell>
        </row>
        <row r="74">
          <cell r="I74">
            <v>31924</v>
          </cell>
        </row>
      </sheetData>
      <sheetData sheetId="2"/>
      <sheetData sheetId="3"/>
      <sheetData sheetId="4"/>
      <sheetData sheetId="5"/>
      <sheetData sheetId="6"/>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vmlDrawing" Target="../drawings/vmlDrawing2.vml"/><Relationship Id="rId3" Type="http://schemas.openxmlformats.org/officeDocument/2006/relationships/hyperlink" Target="http://ec.europa.eu/finance/bank/docs/regcapital/acts/delegated/141010_delegated-act-liquidity-coverage_en.pdf" TargetMode="External"/><Relationship Id="rId7" Type="http://schemas.openxmlformats.org/officeDocument/2006/relationships/vmlDrawing" Target="../drawings/vmlDrawing1.vml"/><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 Id="rId6" Type="http://schemas.openxmlformats.org/officeDocument/2006/relationships/printerSettings" Target="../printerSettings/printerSettings2.bin"/><Relationship Id="rId5" Type="http://schemas.openxmlformats.org/officeDocument/2006/relationships/hyperlink" Target="https://www.coveredbondlabel.com/issuer/47/" TargetMode="External"/><Relationship Id="rId4" Type="http://schemas.openxmlformats.org/officeDocument/2006/relationships/hyperlink" Target="https://www.coveredbondlabel.com/issuer/47/" TargetMode="External"/><Relationship Id="rId9"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sfil.fr/" TargetMode="External"/></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47A75"/>
  </sheetPr>
  <dimension ref="A1:R39"/>
  <sheetViews>
    <sheetView tabSelected="1" zoomScale="80" zoomScaleNormal="80" workbookViewId="0">
      <selection activeCell="B1" sqref="B1"/>
    </sheetView>
  </sheetViews>
  <sheetFormatPr baseColWidth="10" defaultColWidth="9.140625" defaultRowHeight="15" x14ac:dyDescent="0.25"/>
  <cols>
    <col min="1" max="1" width="9.140625" style="2"/>
    <col min="2" max="10" width="12.42578125" style="2" customWidth="1"/>
    <col min="11" max="18" width="9.140625" style="2"/>
  </cols>
  <sheetData>
    <row r="1" spans="2:10" ht="15.75" thickBot="1" x14ac:dyDescent="0.3"/>
    <row r="2" spans="2:10" x14ac:dyDescent="0.25">
      <c r="B2" s="3"/>
      <c r="C2" s="4"/>
      <c r="D2" s="4"/>
      <c r="E2" s="4"/>
      <c r="F2" s="4"/>
      <c r="G2" s="4"/>
      <c r="H2" s="4"/>
      <c r="I2" s="4"/>
      <c r="J2" s="5"/>
    </row>
    <row r="3" spans="2:10" x14ac:dyDescent="0.25">
      <c r="B3" s="6"/>
      <c r="C3" s="7"/>
      <c r="D3" s="7"/>
      <c r="E3" s="7"/>
      <c r="F3" s="7"/>
      <c r="G3" s="7"/>
      <c r="H3" s="7"/>
      <c r="I3" s="7"/>
      <c r="J3" s="8"/>
    </row>
    <row r="4" spans="2:10" x14ac:dyDescent="0.25">
      <c r="B4" s="6"/>
      <c r="C4" s="7"/>
      <c r="D4" s="7"/>
      <c r="E4" s="7"/>
      <c r="F4" s="7"/>
      <c r="G4" s="7"/>
      <c r="H4" s="7"/>
      <c r="I4" s="7"/>
      <c r="J4" s="8"/>
    </row>
    <row r="5" spans="2:10" ht="31.5" x14ac:dyDescent="0.3">
      <c r="B5" s="6"/>
      <c r="C5" s="7"/>
      <c r="D5" s="7"/>
      <c r="E5" s="9"/>
      <c r="F5" s="10" t="s">
        <v>13</v>
      </c>
      <c r="G5" s="7"/>
      <c r="H5" s="7"/>
      <c r="I5" s="7"/>
      <c r="J5" s="8"/>
    </row>
    <row r="6" spans="2:10" x14ac:dyDescent="0.25">
      <c r="B6" s="6"/>
      <c r="C6" s="7"/>
      <c r="D6" s="7"/>
      <c r="E6" s="7"/>
      <c r="F6" s="11"/>
      <c r="G6" s="7"/>
      <c r="H6" s="7"/>
      <c r="I6" s="7"/>
      <c r="J6" s="8"/>
    </row>
    <row r="7" spans="2:10" ht="26.25" x14ac:dyDescent="0.25">
      <c r="B7" s="6"/>
      <c r="C7" s="7"/>
      <c r="D7" s="7"/>
      <c r="E7" s="7"/>
      <c r="F7" s="12" t="s">
        <v>572</v>
      </c>
      <c r="G7" s="7"/>
      <c r="H7" s="7"/>
      <c r="I7" s="7"/>
      <c r="J7" s="8"/>
    </row>
    <row r="8" spans="2:10" ht="26.25" x14ac:dyDescent="0.25">
      <c r="B8" s="6"/>
      <c r="C8" s="7"/>
      <c r="D8" s="7"/>
      <c r="E8" s="7"/>
      <c r="F8" s="12" t="s">
        <v>1689</v>
      </c>
      <c r="G8" s="7"/>
      <c r="H8" s="7"/>
      <c r="I8" s="7"/>
      <c r="J8" s="8"/>
    </row>
    <row r="9" spans="2:10" ht="21" x14ac:dyDescent="0.25">
      <c r="B9" s="6"/>
      <c r="C9" s="7"/>
      <c r="D9" s="7"/>
      <c r="E9" s="7"/>
      <c r="F9" s="13" t="s">
        <v>1756</v>
      </c>
      <c r="G9" s="7"/>
      <c r="H9" s="7"/>
      <c r="I9" s="7"/>
      <c r="J9" s="8"/>
    </row>
    <row r="10" spans="2:10" ht="21" x14ac:dyDescent="0.25">
      <c r="B10" s="6"/>
      <c r="C10" s="7"/>
      <c r="D10" s="7"/>
      <c r="E10" s="7"/>
      <c r="F10" s="13" t="s">
        <v>1755</v>
      </c>
      <c r="G10" s="7"/>
      <c r="H10" s="7"/>
      <c r="I10" s="7"/>
      <c r="J10" s="8"/>
    </row>
    <row r="11" spans="2:10" ht="21" x14ac:dyDescent="0.25">
      <c r="B11" s="6"/>
      <c r="C11" s="7"/>
      <c r="D11" s="7"/>
      <c r="E11" s="7"/>
      <c r="F11" s="13"/>
      <c r="G11" s="7"/>
      <c r="H11" s="7"/>
      <c r="I11" s="7"/>
      <c r="J11" s="8"/>
    </row>
    <row r="12" spans="2:10" x14ac:dyDescent="0.25">
      <c r="B12" s="6"/>
      <c r="C12" s="7"/>
      <c r="D12" s="7"/>
      <c r="E12" s="7"/>
      <c r="F12" s="7"/>
      <c r="G12" s="7"/>
      <c r="H12" s="7"/>
      <c r="I12" s="7"/>
      <c r="J12" s="8"/>
    </row>
    <row r="13" spans="2:10" x14ac:dyDescent="0.25">
      <c r="B13" s="6"/>
      <c r="C13" s="7"/>
      <c r="D13" s="7"/>
      <c r="E13" s="7"/>
      <c r="F13" s="7"/>
      <c r="G13" s="7"/>
      <c r="H13" s="7"/>
      <c r="I13" s="7"/>
      <c r="J13" s="8"/>
    </row>
    <row r="14" spans="2:10" x14ac:dyDescent="0.25">
      <c r="B14" s="6"/>
      <c r="C14" s="7"/>
      <c r="D14" s="7"/>
      <c r="E14" s="7"/>
      <c r="F14" s="7"/>
      <c r="G14" s="7"/>
      <c r="H14" s="7"/>
      <c r="I14" s="7"/>
      <c r="J14" s="8"/>
    </row>
    <row r="15" spans="2:10" x14ac:dyDescent="0.25">
      <c r="B15" s="6"/>
      <c r="C15" s="7"/>
      <c r="D15" s="7"/>
      <c r="E15" s="7"/>
      <c r="F15" s="7"/>
      <c r="G15" s="7"/>
      <c r="H15" s="7"/>
      <c r="I15" s="7"/>
      <c r="J15" s="8"/>
    </row>
    <row r="16" spans="2:10" x14ac:dyDescent="0.25">
      <c r="B16" s="6"/>
      <c r="C16" s="7"/>
      <c r="D16" s="7"/>
      <c r="E16" s="7"/>
      <c r="F16" s="7"/>
      <c r="G16" s="7"/>
      <c r="H16" s="7"/>
      <c r="I16" s="7"/>
      <c r="J16" s="8"/>
    </row>
    <row r="17" spans="2:10" x14ac:dyDescent="0.25">
      <c r="B17" s="6"/>
      <c r="C17" s="7"/>
      <c r="D17" s="7"/>
      <c r="E17" s="7"/>
      <c r="F17" s="7"/>
      <c r="G17" s="7"/>
      <c r="H17" s="7"/>
      <c r="I17" s="7"/>
      <c r="J17" s="8"/>
    </row>
    <row r="18" spans="2:10" x14ac:dyDescent="0.25">
      <c r="B18" s="6"/>
      <c r="C18" s="7"/>
      <c r="D18" s="7"/>
      <c r="E18" s="7"/>
      <c r="F18" s="7"/>
      <c r="G18" s="7"/>
      <c r="H18" s="7"/>
      <c r="I18" s="7"/>
      <c r="J18" s="8"/>
    </row>
    <row r="19" spans="2:10" x14ac:dyDescent="0.25">
      <c r="B19" s="6"/>
      <c r="C19" s="7"/>
      <c r="D19" s="7"/>
      <c r="E19" s="7"/>
      <c r="F19" s="7"/>
      <c r="G19" s="7"/>
      <c r="H19" s="7"/>
      <c r="I19" s="7"/>
      <c r="J19" s="8"/>
    </row>
    <row r="20" spans="2:10" x14ac:dyDescent="0.25">
      <c r="B20" s="6"/>
      <c r="C20" s="7"/>
      <c r="D20" s="7"/>
      <c r="E20" s="7"/>
      <c r="F20" s="7"/>
      <c r="G20" s="7"/>
      <c r="H20" s="7"/>
      <c r="I20" s="7"/>
      <c r="J20" s="8"/>
    </row>
    <row r="21" spans="2:10" x14ac:dyDescent="0.25">
      <c r="B21" s="6"/>
      <c r="C21" s="7"/>
      <c r="D21" s="7"/>
      <c r="E21" s="7"/>
      <c r="F21" s="7"/>
      <c r="G21" s="7"/>
      <c r="H21" s="7"/>
      <c r="I21" s="7"/>
      <c r="J21" s="8"/>
    </row>
    <row r="22" spans="2:10" x14ac:dyDescent="0.25">
      <c r="B22" s="6"/>
      <c r="C22" s="7"/>
      <c r="D22" s="7"/>
      <c r="E22" s="7"/>
      <c r="F22" s="14" t="s">
        <v>14</v>
      </c>
      <c r="G22" s="7"/>
      <c r="H22" s="7"/>
      <c r="I22" s="7"/>
      <c r="J22" s="8"/>
    </row>
    <row r="23" spans="2:10" x14ac:dyDescent="0.25">
      <c r="B23" s="6"/>
      <c r="C23" s="7"/>
      <c r="D23" s="7"/>
      <c r="E23" s="7"/>
      <c r="F23" s="15"/>
      <c r="G23" s="7"/>
      <c r="H23" s="7"/>
      <c r="I23" s="7"/>
      <c r="J23" s="8"/>
    </row>
    <row r="24" spans="2:10" x14ac:dyDescent="0.25">
      <c r="B24" s="6"/>
      <c r="C24" s="7"/>
      <c r="D24" s="479" t="s">
        <v>15</v>
      </c>
      <c r="E24" s="480" t="s">
        <v>16</v>
      </c>
      <c r="F24" s="480"/>
      <c r="G24" s="480"/>
      <c r="H24" s="480"/>
      <c r="I24" s="7"/>
      <c r="J24" s="8"/>
    </row>
    <row r="25" spans="2:10" x14ac:dyDescent="0.25">
      <c r="B25" s="6"/>
      <c r="C25" s="7"/>
      <c r="D25" s="7"/>
      <c r="E25" s="16"/>
      <c r="F25" s="16"/>
      <c r="G25" s="16"/>
      <c r="H25" s="7"/>
      <c r="I25" s="7"/>
      <c r="J25" s="8"/>
    </row>
    <row r="26" spans="2:10" x14ac:dyDescent="0.25">
      <c r="B26" s="6"/>
      <c r="C26" s="7"/>
      <c r="D26" s="479" t="s">
        <v>17</v>
      </c>
      <c r="E26" s="480"/>
      <c r="F26" s="480"/>
      <c r="G26" s="480"/>
      <c r="H26" s="480"/>
      <c r="I26" s="7"/>
      <c r="J26" s="8"/>
    </row>
    <row r="27" spans="2:10" x14ac:dyDescent="0.25">
      <c r="B27" s="6"/>
      <c r="C27" s="7"/>
      <c r="D27" s="17"/>
      <c r="E27" s="17"/>
      <c r="F27" s="17"/>
      <c r="G27" s="17"/>
      <c r="H27" s="17"/>
      <c r="I27" s="7"/>
      <c r="J27" s="8"/>
    </row>
    <row r="28" spans="2:10" x14ac:dyDescent="0.25">
      <c r="B28" s="6"/>
      <c r="C28" s="7"/>
      <c r="D28" s="479" t="s">
        <v>18</v>
      </c>
      <c r="E28" s="480" t="s">
        <v>16</v>
      </c>
      <c r="F28" s="480"/>
      <c r="G28" s="480"/>
      <c r="H28" s="480"/>
      <c r="I28" s="7"/>
      <c r="J28" s="8"/>
    </row>
    <row r="29" spans="2:10" x14ac:dyDescent="0.25">
      <c r="B29" s="6"/>
      <c r="C29" s="7"/>
      <c r="D29" s="17"/>
      <c r="E29" s="17"/>
      <c r="F29" s="17"/>
      <c r="G29" s="17"/>
      <c r="H29" s="17"/>
      <c r="I29" s="7"/>
      <c r="J29" s="8"/>
    </row>
    <row r="30" spans="2:10" x14ac:dyDescent="0.25">
      <c r="B30" s="6"/>
      <c r="C30" s="7"/>
      <c r="D30" s="479" t="s">
        <v>19</v>
      </c>
      <c r="E30" s="480" t="s">
        <v>16</v>
      </c>
      <c r="F30" s="480"/>
      <c r="G30" s="480"/>
      <c r="H30" s="480"/>
      <c r="I30" s="7"/>
      <c r="J30" s="8"/>
    </row>
    <row r="31" spans="2:10" x14ac:dyDescent="0.25">
      <c r="B31" s="6"/>
      <c r="C31" s="7"/>
      <c r="D31" s="17"/>
      <c r="E31" s="17"/>
      <c r="F31" s="17"/>
      <c r="G31" s="17"/>
      <c r="H31" s="17"/>
      <c r="I31" s="7"/>
      <c r="J31" s="8"/>
    </row>
    <row r="32" spans="2:10" x14ac:dyDescent="0.25">
      <c r="B32" s="6"/>
      <c r="C32" s="7"/>
      <c r="D32" s="479" t="s">
        <v>20</v>
      </c>
      <c r="E32" s="480" t="s">
        <v>16</v>
      </c>
      <c r="F32" s="480"/>
      <c r="G32" s="480"/>
      <c r="H32" s="480"/>
      <c r="I32" s="7"/>
      <c r="J32" s="8"/>
    </row>
    <row r="33" spans="2:10" x14ac:dyDescent="0.25">
      <c r="B33" s="6"/>
      <c r="C33" s="7"/>
      <c r="D33" s="16"/>
      <c r="E33" s="16"/>
      <c r="F33" s="16"/>
      <c r="G33" s="16"/>
      <c r="H33" s="16"/>
      <c r="I33" s="7"/>
      <c r="J33" s="8"/>
    </row>
    <row r="34" spans="2:10" x14ac:dyDescent="0.25">
      <c r="B34" s="6"/>
      <c r="C34" s="7"/>
      <c r="D34" s="479" t="s">
        <v>21</v>
      </c>
      <c r="E34" s="480" t="s">
        <v>16</v>
      </c>
      <c r="F34" s="480"/>
      <c r="G34" s="480"/>
      <c r="H34" s="480"/>
      <c r="I34" s="7"/>
      <c r="J34" s="8"/>
    </row>
    <row r="35" spans="2:10" x14ac:dyDescent="0.25">
      <c r="B35" s="6"/>
      <c r="C35" s="7"/>
      <c r="D35" s="7"/>
      <c r="E35" s="7"/>
      <c r="F35" s="7"/>
      <c r="G35" s="7"/>
      <c r="H35" s="7"/>
      <c r="I35" s="7"/>
      <c r="J35" s="8"/>
    </row>
    <row r="36" spans="2:10" x14ac:dyDescent="0.25">
      <c r="B36" s="6"/>
      <c r="C36" s="7"/>
      <c r="D36" s="477" t="s">
        <v>22</v>
      </c>
      <c r="E36" s="478"/>
      <c r="F36" s="478"/>
      <c r="G36" s="478"/>
      <c r="H36" s="478"/>
      <c r="I36" s="7"/>
      <c r="J36" s="8"/>
    </row>
    <row r="37" spans="2:10" x14ac:dyDescent="0.25">
      <c r="B37" s="6"/>
      <c r="C37" s="7"/>
      <c r="D37" s="7"/>
      <c r="E37" s="7"/>
      <c r="F37" s="15"/>
      <c r="G37" s="7"/>
      <c r="H37" s="7"/>
      <c r="I37" s="7"/>
      <c r="J37" s="8"/>
    </row>
    <row r="38" spans="2:10" x14ac:dyDescent="0.25">
      <c r="B38" s="6"/>
      <c r="C38" s="7"/>
      <c r="D38" s="7"/>
      <c r="E38" s="7"/>
      <c r="F38" s="7"/>
      <c r="G38" s="7"/>
      <c r="H38" s="7"/>
      <c r="I38" s="7"/>
      <c r="J38" s="8"/>
    </row>
    <row r="39" spans="2:10" ht="15.75" thickBot="1" x14ac:dyDescent="0.3">
      <c r="B39" s="18"/>
      <c r="C39" s="19"/>
      <c r="D39" s="19"/>
      <c r="E39" s="19"/>
      <c r="F39" s="19"/>
      <c r="G39" s="19"/>
      <c r="H39" s="19"/>
      <c r="I39" s="19"/>
      <c r="J39" s="20"/>
    </row>
  </sheetData>
  <mergeCells count="7">
    <mergeCell ref="D36:H36"/>
    <mergeCell ref="D24:H24"/>
    <mergeCell ref="D26:H26"/>
    <mergeCell ref="D28:H28"/>
    <mergeCell ref="D30:H30"/>
    <mergeCell ref="D32:H32"/>
    <mergeCell ref="D34:H34"/>
  </mergeCells>
  <hyperlinks>
    <hyperlink ref="D24:H24" location="'A. HTT General'!A1" display="Tab A: HTT General"/>
    <hyperlink ref="D26:H26" location="'B1. HTT Mortgage Assets'!A1" display="Worksheet B1: HTT Mortgage Assets"/>
    <hyperlink ref="D28:H28" location="'B2. HTT Public Sector Assets'!A1" display="Worksheet C: HTT Public Sector Assets"/>
    <hyperlink ref="D32:H32" location="'C. HTT Harmonised Glossary'!A1" display="Worksheet C: HTT Harmonised Glossary"/>
    <hyperlink ref="D30:H30" location="'B3. HTT Shipping Assets'!A1" display="Worksheet B3: HTT Shipping Assets"/>
    <hyperlink ref="D34:H34" location="Disclaimer!A1" display="Disclaimer"/>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E36E00"/>
  </sheetPr>
  <dimension ref="A1:N413"/>
  <sheetViews>
    <sheetView topLeftCell="A10" zoomScale="80" zoomScaleNormal="80" workbookViewId="0">
      <selection activeCell="D22" sqref="D22"/>
    </sheetView>
  </sheetViews>
  <sheetFormatPr baseColWidth="10" defaultColWidth="8.85546875" defaultRowHeight="15" outlineLevelRow="1" x14ac:dyDescent="0.25"/>
  <cols>
    <col min="1" max="1" width="13.28515625" style="26" customWidth="1"/>
    <col min="2" max="2" width="60.7109375" style="26" customWidth="1"/>
    <col min="3" max="4" width="40.7109375" style="26" customWidth="1"/>
    <col min="5" max="5" width="6.7109375" style="26" customWidth="1"/>
    <col min="6" max="6" width="41.7109375" style="26" customWidth="1"/>
    <col min="7" max="7" width="41.7109375" style="24" customWidth="1"/>
    <col min="8" max="8" width="7.28515625" style="26" customWidth="1"/>
    <col min="9" max="9" width="71.85546875" style="26" customWidth="1"/>
    <col min="10" max="11" width="47.7109375" style="26" customWidth="1"/>
    <col min="12" max="12" width="7.28515625" style="26" customWidth="1"/>
    <col min="13" max="13" width="25.7109375" style="26" customWidth="1"/>
    <col min="14" max="14" width="25.7109375" style="24" customWidth="1"/>
    <col min="15" max="16384" width="8.85546875" style="57"/>
  </cols>
  <sheetData>
    <row r="1" spans="1:13" ht="31.5" x14ac:dyDescent="0.25">
      <c r="A1" s="23" t="s">
        <v>23</v>
      </c>
      <c r="B1" s="23"/>
      <c r="C1" s="24"/>
      <c r="D1" s="24"/>
      <c r="E1" s="24"/>
      <c r="F1" s="60"/>
      <c r="H1" s="24"/>
      <c r="I1" s="23"/>
      <c r="J1" s="24"/>
      <c r="K1" s="24"/>
      <c r="L1" s="24"/>
      <c r="M1" s="24"/>
    </row>
    <row r="2" spans="1:13" ht="15.75" thickBot="1" x14ac:dyDescent="0.3">
      <c r="A2" s="24"/>
      <c r="B2" s="25"/>
      <c r="C2" s="25"/>
      <c r="D2" s="24"/>
      <c r="E2" s="24"/>
      <c r="F2" s="24"/>
      <c r="H2" s="24"/>
      <c r="L2" s="24"/>
      <c r="M2" s="24"/>
    </row>
    <row r="3" spans="1:13" ht="19.5" thickBot="1" x14ac:dyDescent="0.3">
      <c r="A3" s="27"/>
      <c r="B3" s="28" t="s">
        <v>24</v>
      </c>
      <c r="C3" s="29" t="s">
        <v>179</v>
      </c>
      <c r="D3" s="27"/>
      <c r="E3" s="27"/>
      <c r="F3" s="24"/>
      <c r="G3" s="27"/>
      <c r="H3" s="24"/>
      <c r="L3" s="24"/>
      <c r="M3" s="24"/>
    </row>
    <row r="4" spans="1:13" ht="15.75" thickBot="1" x14ac:dyDescent="0.3">
      <c r="H4" s="24"/>
      <c r="L4" s="24"/>
      <c r="M4" s="24"/>
    </row>
    <row r="5" spans="1:13" ht="19.5" thickBot="1" x14ac:dyDescent="0.3">
      <c r="A5" s="30"/>
      <c r="B5" s="31" t="s">
        <v>26</v>
      </c>
      <c r="C5" s="30"/>
      <c r="E5" s="32"/>
      <c r="F5" s="32"/>
      <c r="H5" s="24"/>
      <c r="L5" s="24"/>
      <c r="M5" s="24"/>
    </row>
    <row r="6" spans="1:13" x14ac:dyDescent="0.25">
      <c r="B6" s="471" t="s">
        <v>27</v>
      </c>
      <c r="H6" s="24"/>
      <c r="L6" s="24"/>
      <c r="M6" s="24"/>
    </row>
    <row r="7" spans="1:13" x14ac:dyDescent="0.25">
      <c r="B7" s="33" t="s">
        <v>28</v>
      </c>
      <c r="H7" s="24"/>
      <c r="L7" s="24"/>
      <c r="M7" s="24"/>
    </row>
    <row r="8" spans="1:13" x14ac:dyDescent="0.25">
      <c r="B8" s="33" t="s">
        <v>29</v>
      </c>
      <c r="F8" s="26" t="s">
        <v>30</v>
      </c>
      <c r="H8" s="24"/>
      <c r="L8" s="24"/>
      <c r="M8" s="24"/>
    </row>
    <row r="9" spans="1:13" x14ac:dyDescent="0.25">
      <c r="B9" s="34" t="s">
        <v>31</v>
      </c>
      <c r="H9" s="24"/>
      <c r="L9" s="24"/>
      <c r="M9" s="24"/>
    </row>
    <row r="10" spans="1:13" x14ac:dyDescent="0.25">
      <c r="B10" s="34" t="s">
        <v>32</v>
      </c>
      <c r="H10" s="24"/>
      <c r="L10" s="24"/>
      <c r="M10" s="24"/>
    </row>
    <row r="11" spans="1:13" ht="15.75" thickBot="1" x14ac:dyDescent="0.3">
      <c r="B11" s="35" t="s">
        <v>33</v>
      </c>
      <c r="H11" s="24"/>
      <c r="L11" s="24"/>
      <c r="M11" s="24"/>
    </row>
    <row r="12" spans="1:13" x14ac:dyDescent="0.25">
      <c r="B12" s="36"/>
      <c r="H12" s="24"/>
      <c r="L12" s="24"/>
      <c r="M12" s="24"/>
    </row>
    <row r="13" spans="1:13" ht="37.5" x14ac:dyDescent="0.25">
      <c r="A13" s="37" t="s">
        <v>34</v>
      </c>
      <c r="B13" s="37" t="s">
        <v>27</v>
      </c>
      <c r="C13" s="38"/>
      <c r="D13" s="38"/>
      <c r="E13" s="38"/>
      <c r="F13" s="38"/>
      <c r="G13" s="39"/>
      <c r="H13" s="24"/>
      <c r="L13" s="24"/>
      <c r="M13" s="24"/>
    </row>
    <row r="14" spans="1:13" x14ac:dyDescent="0.25">
      <c r="A14" s="26" t="s">
        <v>35</v>
      </c>
      <c r="B14" s="40" t="s">
        <v>0</v>
      </c>
      <c r="C14" s="26" t="s">
        <v>1688</v>
      </c>
      <c r="E14" s="32"/>
      <c r="F14" s="32"/>
      <c r="H14" s="24"/>
      <c r="L14" s="24"/>
      <c r="M14" s="24"/>
    </row>
    <row r="15" spans="1:13" x14ac:dyDescent="0.25">
      <c r="A15" s="26" t="s">
        <v>37</v>
      </c>
      <c r="B15" s="40" t="s">
        <v>38</v>
      </c>
      <c r="C15" s="26" t="s">
        <v>1689</v>
      </c>
      <c r="E15" s="32"/>
      <c r="F15" s="32"/>
      <c r="H15" s="24"/>
      <c r="L15" s="24"/>
      <c r="M15" s="24"/>
    </row>
    <row r="16" spans="1:13" x14ac:dyDescent="0.25">
      <c r="A16" s="26" t="s">
        <v>39</v>
      </c>
      <c r="B16" s="40" t="s">
        <v>40</v>
      </c>
      <c r="C16" s="73" t="s">
        <v>1690</v>
      </c>
      <c r="E16" s="32"/>
      <c r="F16" s="32"/>
      <c r="H16" s="24"/>
      <c r="L16" s="24"/>
      <c r="M16" s="24"/>
    </row>
    <row r="17" spans="1:13" x14ac:dyDescent="0.25">
      <c r="A17" s="26" t="s">
        <v>41</v>
      </c>
      <c r="B17" s="40" t="s">
        <v>42</v>
      </c>
      <c r="C17" s="470" t="s">
        <v>1693</v>
      </c>
      <c r="E17" s="32"/>
      <c r="F17" s="32"/>
      <c r="H17" s="24"/>
      <c r="L17" s="24"/>
      <c r="M17" s="24"/>
    </row>
    <row r="18" spans="1:13" outlineLevel="1" x14ac:dyDescent="0.25">
      <c r="A18" s="26" t="s">
        <v>43</v>
      </c>
      <c r="B18" s="41" t="s">
        <v>44</v>
      </c>
      <c r="E18" s="32"/>
      <c r="F18" s="32"/>
      <c r="H18" s="24"/>
      <c r="L18" s="24"/>
      <c r="M18" s="24"/>
    </row>
    <row r="19" spans="1:13" outlineLevel="1" x14ac:dyDescent="0.25">
      <c r="A19" s="26" t="s">
        <v>45</v>
      </c>
      <c r="B19" s="41" t="s">
        <v>46</v>
      </c>
      <c r="E19" s="32"/>
      <c r="F19" s="32"/>
      <c r="H19" s="24"/>
      <c r="L19" s="24"/>
      <c r="M19" s="24"/>
    </row>
    <row r="20" spans="1:13" outlineLevel="1" x14ac:dyDescent="0.25">
      <c r="A20" s="26" t="s">
        <v>47</v>
      </c>
      <c r="B20" s="41"/>
      <c r="E20" s="32"/>
      <c r="F20" s="32"/>
      <c r="H20" s="24"/>
      <c r="L20" s="24"/>
      <c r="M20" s="24"/>
    </row>
    <row r="21" spans="1:13" outlineLevel="1" x14ac:dyDescent="0.25">
      <c r="A21" s="26" t="s">
        <v>48</v>
      </c>
      <c r="B21" s="41"/>
      <c r="E21" s="32"/>
      <c r="F21" s="32"/>
      <c r="H21" s="24"/>
      <c r="L21" s="24"/>
      <c r="M21" s="24"/>
    </row>
    <row r="22" spans="1:13" outlineLevel="1" x14ac:dyDescent="0.25">
      <c r="A22" s="26" t="s">
        <v>49</v>
      </c>
      <c r="B22" s="41"/>
      <c r="E22" s="32"/>
      <c r="F22" s="32"/>
      <c r="H22" s="24"/>
      <c r="L22" s="24"/>
      <c r="M22" s="24"/>
    </row>
    <row r="23" spans="1:13" outlineLevel="1" x14ac:dyDescent="0.25">
      <c r="A23" s="26" t="s">
        <v>50</v>
      </c>
      <c r="B23" s="41"/>
      <c r="E23" s="32"/>
      <c r="F23" s="32"/>
      <c r="H23" s="24"/>
      <c r="L23" s="24"/>
      <c r="M23" s="24"/>
    </row>
    <row r="24" spans="1:13" outlineLevel="1" x14ac:dyDescent="0.25">
      <c r="A24" s="26" t="s">
        <v>51</v>
      </c>
      <c r="B24" s="41"/>
      <c r="E24" s="32"/>
      <c r="F24" s="32"/>
      <c r="H24" s="24"/>
      <c r="L24" s="24"/>
      <c r="M24" s="24"/>
    </row>
    <row r="25" spans="1:13" outlineLevel="1" x14ac:dyDescent="0.25">
      <c r="A25" s="26" t="s">
        <v>52</v>
      </c>
      <c r="B25" s="41"/>
      <c r="E25" s="32"/>
      <c r="F25" s="32"/>
      <c r="H25" s="24"/>
      <c r="L25" s="24"/>
      <c r="M25" s="24"/>
    </row>
    <row r="26" spans="1:13" ht="18.75" x14ac:dyDescent="0.25">
      <c r="A26" s="38"/>
      <c r="B26" s="37" t="s">
        <v>28</v>
      </c>
      <c r="C26" s="38"/>
      <c r="D26" s="38"/>
      <c r="E26" s="38"/>
      <c r="F26" s="38"/>
      <c r="G26" s="39"/>
      <c r="H26" s="24"/>
      <c r="L26" s="24"/>
      <c r="M26" s="24"/>
    </row>
    <row r="27" spans="1:13" x14ac:dyDescent="0.25">
      <c r="A27" s="26" t="s">
        <v>53</v>
      </c>
      <c r="B27" s="42" t="s">
        <v>54</v>
      </c>
      <c r="C27" s="26" t="s">
        <v>1691</v>
      </c>
      <c r="D27" s="43"/>
      <c r="E27" s="43"/>
      <c r="F27" s="43"/>
      <c r="H27" s="24"/>
      <c r="L27" s="24"/>
      <c r="M27" s="24"/>
    </row>
    <row r="28" spans="1:13" x14ac:dyDescent="0.25">
      <c r="A28" s="26" t="s">
        <v>55</v>
      </c>
      <c r="B28" s="42" t="s">
        <v>56</v>
      </c>
      <c r="C28" s="26" t="s">
        <v>1691</v>
      </c>
      <c r="D28" s="43"/>
      <c r="E28" s="43"/>
      <c r="F28" s="43"/>
      <c r="H28" s="24"/>
      <c r="L28" s="24"/>
      <c r="M28" s="24"/>
    </row>
    <row r="29" spans="1:13" ht="30" x14ac:dyDescent="0.25">
      <c r="A29" s="26" t="s">
        <v>57</v>
      </c>
      <c r="B29" s="42" t="s">
        <v>58</v>
      </c>
      <c r="C29" s="73" t="s">
        <v>1692</v>
      </c>
      <c r="E29" s="43"/>
      <c r="F29" s="43"/>
      <c r="H29" s="24"/>
      <c r="L29" s="24"/>
      <c r="M29" s="24"/>
    </row>
    <row r="30" spans="1:13" outlineLevel="1" x14ac:dyDescent="0.25">
      <c r="A30" s="26" t="s">
        <v>59</v>
      </c>
      <c r="B30" s="42"/>
      <c r="D30" s="474"/>
      <c r="E30" s="43"/>
      <c r="F30" s="43"/>
      <c r="H30" s="24"/>
      <c r="L30" s="24"/>
      <c r="M30" s="24"/>
    </row>
    <row r="31" spans="1:13" outlineLevel="1" x14ac:dyDescent="0.25">
      <c r="A31" s="26" t="s">
        <v>60</v>
      </c>
      <c r="B31" s="42"/>
      <c r="E31" s="43"/>
      <c r="F31" s="43"/>
      <c r="H31" s="24"/>
      <c r="L31" s="24"/>
      <c r="M31" s="24"/>
    </row>
    <row r="32" spans="1:13" outlineLevel="1" x14ac:dyDescent="0.25">
      <c r="A32" s="26" t="s">
        <v>61</v>
      </c>
      <c r="B32" s="42"/>
      <c r="E32" s="43"/>
      <c r="F32" s="43"/>
      <c r="H32" s="24"/>
      <c r="L32" s="24"/>
      <c r="M32" s="24"/>
    </row>
    <row r="33" spans="1:13" outlineLevel="1" x14ac:dyDescent="0.25">
      <c r="A33" s="26" t="s">
        <v>62</v>
      </c>
      <c r="B33" s="42"/>
      <c r="E33" s="43"/>
      <c r="F33" s="43"/>
      <c r="H33" s="24"/>
      <c r="L33" s="24"/>
      <c r="M33" s="24"/>
    </row>
    <row r="34" spans="1:13" outlineLevel="1" x14ac:dyDescent="0.25">
      <c r="A34" s="26" t="s">
        <v>63</v>
      </c>
      <c r="B34" s="42"/>
      <c r="E34" s="43"/>
      <c r="F34" s="43"/>
      <c r="H34" s="24"/>
      <c r="L34" s="24"/>
      <c r="M34" s="24"/>
    </row>
    <row r="35" spans="1:13" outlineLevel="1" x14ac:dyDescent="0.25">
      <c r="A35" s="26" t="s">
        <v>64</v>
      </c>
      <c r="B35" s="44"/>
      <c r="E35" s="43"/>
      <c r="F35" s="43"/>
      <c r="H35" s="24"/>
      <c r="L35" s="24"/>
      <c r="M35" s="24"/>
    </row>
    <row r="36" spans="1:13" ht="18.75" x14ac:dyDescent="0.25">
      <c r="A36" s="37"/>
      <c r="B36" s="37" t="s">
        <v>29</v>
      </c>
      <c r="C36" s="37"/>
      <c r="D36" s="38"/>
      <c r="E36" s="38"/>
      <c r="F36" s="38"/>
      <c r="G36" s="39"/>
      <c r="H36" s="24"/>
      <c r="L36" s="24"/>
      <c r="M36" s="24"/>
    </row>
    <row r="37" spans="1:13" ht="15" customHeight="1" x14ac:dyDescent="0.25">
      <c r="A37" s="45"/>
      <c r="B37" s="46" t="s">
        <v>65</v>
      </c>
      <c r="C37" s="45" t="s">
        <v>66</v>
      </c>
      <c r="D37" s="45"/>
      <c r="E37" s="47"/>
      <c r="F37" s="48"/>
      <c r="G37" s="48"/>
      <c r="H37" s="24"/>
      <c r="L37" s="24"/>
      <c r="M37" s="24"/>
    </row>
    <row r="38" spans="1:13" x14ac:dyDescent="0.25">
      <c r="A38" s="26" t="s">
        <v>4</v>
      </c>
      <c r="B38" s="43" t="s">
        <v>1535</v>
      </c>
      <c r="C38" s="472">
        <v>58856.942999999999</v>
      </c>
      <c r="F38" s="43"/>
      <c r="H38" s="24"/>
      <c r="L38" s="24"/>
      <c r="M38" s="24"/>
    </row>
    <row r="39" spans="1:13" x14ac:dyDescent="0.25">
      <c r="A39" s="26" t="s">
        <v>67</v>
      </c>
      <c r="B39" s="43" t="s">
        <v>68</v>
      </c>
      <c r="C39" s="472">
        <v>51054.690888081532</v>
      </c>
      <c r="F39" s="43"/>
      <c r="H39" s="24"/>
      <c r="L39" s="24"/>
      <c r="M39" s="24"/>
    </row>
    <row r="40" spans="1:13" outlineLevel="1" x14ac:dyDescent="0.25">
      <c r="A40" s="26" t="s">
        <v>69</v>
      </c>
      <c r="B40" s="49" t="s">
        <v>70</v>
      </c>
      <c r="C40" s="26" t="s">
        <v>1359</v>
      </c>
      <c r="F40" s="43"/>
      <c r="H40" s="24"/>
      <c r="L40" s="24"/>
      <c r="M40" s="24"/>
    </row>
    <row r="41" spans="1:13" outlineLevel="1" x14ac:dyDescent="0.25">
      <c r="A41" s="26" t="s">
        <v>72</v>
      </c>
      <c r="B41" s="49" t="s">
        <v>73</v>
      </c>
      <c r="C41" s="26" t="s">
        <v>1359</v>
      </c>
      <c r="F41" s="43"/>
      <c r="H41" s="24"/>
      <c r="L41" s="24"/>
      <c r="M41" s="24"/>
    </row>
    <row r="42" spans="1:13" outlineLevel="1" x14ac:dyDescent="0.25">
      <c r="A42" s="26" t="s">
        <v>74</v>
      </c>
      <c r="B42" s="43"/>
      <c r="F42" s="43"/>
      <c r="H42" s="24"/>
      <c r="L42" s="24"/>
      <c r="M42" s="24"/>
    </row>
    <row r="43" spans="1:13" outlineLevel="1" x14ac:dyDescent="0.25">
      <c r="A43" s="26" t="s">
        <v>75</v>
      </c>
      <c r="B43" s="43"/>
      <c r="F43" s="43"/>
      <c r="H43" s="24"/>
      <c r="L43" s="24"/>
      <c r="M43" s="24"/>
    </row>
    <row r="44" spans="1:13" ht="15" customHeight="1" x14ac:dyDescent="0.25">
      <c r="A44" s="45"/>
      <c r="B44" s="46" t="s">
        <v>76</v>
      </c>
      <c r="C44" s="45" t="s">
        <v>1536</v>
      </c>
      <c r="D44" s="45" t="s">
        <v>77</v>
      </c>
      <c r="E44" s="47"/>
      <c r="F44" s="48" t="s">
        <v>78</v>
      </c>
      <c r="G44" s="48" t="s">
        <v>79</v>
      </c>
      <c r="H44" s="24"/>
      <c r="L44" s="24"/>
      <c r="M44" s="24"/>
    </row>
    <row r="45" spans="1:13" x14ac:dyDescent="0.25">
      <c r="A45" s="26" t="s">
        <v>8</v>
      </c>
      <c r="B45" s="50" t="s">
        <v>80</v>
      </c>
      <c r="C45" s="475">
        <v>1.1217346858724073</v>
      </c>
      <c r="D45" s="475">
        <v>1.1265238837429734</v>
      </c>
      <c r="F45" s="475">
        <v>1.05</v>
      </c>
      <c r="G45" s="51" t="s">
        <v>1359</v>
      </c>
      <c r="H45" s="24"/>
      <c r="L45" s="24"/>
      <c r="M45" s="24"/>
    </row>
    <row r="46" spans="1:13" outlineLevel="1" x14ac:dyDescent="0.25">
      <c r="A46" s="26" t="s">
        <v>81</v>
      </c>
      <c r="B46" s="41" t="s">
        <v>82</v>
      </c>
      <c r="G46" s="26"/>
      <c r="H46" s="24"/>
      <c r="L46" s="24"/>
      <c r="M46" s="24"/>
    </row>
    <row r="47" spans="1:13" outlineLevel="1" x14ac:dyDescent="0.25">
      <c r="A47" s="26" t="s">
        <v>83</v>
      </c>
      <c r="B47" s="41" t="s">
        <v>84</v>
      </c>
      <c r="G47" s="26"/>
      <c r="H47" s="24"/>
      <c r="L47" s="24"/>
      <c r="M47" s="24"/>
    </row>
    <row r="48" spans="1:13" outlineLevel="1" x14ac:dyDescent="0.25">
      <c r="A48" s="26" t="s">
        <v>85</v>
      </c>
      <c r="B48" s="41"/>
      <c r="G48" s="26"/>
      <c r="H48" s="24"/>
      <c r="L48" s="24"/>
      <c r="M48" s="24"/>
    </row>
    <row r="49" spans="1:13" outlineLevel="1" x14ac:dyDescent="0.25">
      <c r="A49" s="26" t="s">
        <v>86</v>
      </c>
      <c r="B49" s="41"/>
      <c r="G49" s="26"/>
      <c r="H49" s="24"/>
      <c r="L49" s="24"/>
      <c r="M49" s="24"/>
    </row>
    <row r="50" spans="1:13" outlineLevel="1" x14ac:dyDescent="0.25">
      <c r="A50" s="26" t="s">
        <v>87</v>
      </c>
      <c r="B50" s="41"/>
      <c r="G50" s="26"/>
      <c r="H50" s="24"/>
      <c r="L50" s="24"/>
      <c r="M50" s="24"/>
    </row>
    <row r="51" spans="1:13" outlineLevel="1" x14ac:dyDescent="0.25">
      <c r="A51" s="26" t="s">
        <v>88</v>
      </c>
      <c r="B51" s="41"/>
      <c r="G51" s="26"/>
      <c r="H51" s="24"/>
      <c r="L51" s="24"/>
      <c r="M51" s="24"/>
    </row>
    <row r="52" spans="1:13" ht="15" customHeight="1" x14ac:dyDescent="0.25">
      <c r="A52" s="45"/>
      <c r="B52" s="46" t="s">
        <v>89</v>
      </c>
      <c r="C52" s="45" t="s">
        <v>66</v>
      </c>
      <c r="D52" s="45"/>
      <c r="E52" s="47"/>
      <c r="F52" s="48" t="s">
        <v>90</v>
      </c>
      <c r="G52" s="48"/>
      <c r="H52" s="24"/>
      <c r="L52" s="24"/>
      <c r="M52" s="24"/>
    </row>
    <row r="53" spans="1:13" x14ac:dyDescent="0.25">
      <c r="A53" s="26" t="s">
        <v>91</v>
      </c>
      <c r="B53" s="43" t="s">
        <v>92</v>
      </c>
      <c r="C53" s="26">
        <v>0</v>
      </c>
      <c r="E53" s="52"/>
      <c r="F53" s="53">
        <f>IF($C$58=0,"",IF(C53="[for completion]","",C53/$C$58))</f>
        <v>0</v>
      </c>
      <c r="G53" s="53"/>
      <c r="H53" s="24"/>
      <c r="L53" s="24"/>
      <c r="M53" s="24"/>
    </row>
    <row r="54" spans="1:13" x14ac:dyDescent="0.25">
      <c r="A54" s="26" t="s">
        <v>93</v>
      </c>
      <c r="B54" s="43" t="s">
        <v>94</v>
      </c>
      <c r="C54" s="472">
        <v>57938.695</v>
      </c>
      <c r="E54" s="52"/>
      <c r="F54" s="53">
        <f>IF($C$58=0,"",IF(C54="[for completion]","",C54/$C$58))</f>
        <v>0.98439864605268401</v>
      </c>
      <c r="G54" s="53"/>
      <c r="H54" s="24"/>
      <c r="L54" s="24"/>
      <c r="M54" s="24"/>
    </row>
    <row r="55" spans="1:13" x14ac:dyDescent="0.25">
      <c r="A55" s="26" t="s">
        <v>95</v>
      </c>
      <c r="B55" s="43" t="s">
        <v>96</v>
      </c>
      <c r="C55" s="472">
        <v>0</v>
      </c>
      <c r="E55" s="52"/>
      <c r="F55" s="53">
        <f>IF($C$58=0,"",IF(C55="[for completion]","",C55/$C$58))</f>
        <v>0</v>
      </c>
      <c r="G55" s="53"/>
      <c r="H55" s="24"/>
      <c r="L55" s="24"/>
      <c r="M55" s="24"/>
    </row>
    <row r="56" spans="1:13" x14ac:dyDescent="0.25">
      <c r="A56" s="26" t="s">
        <v>97</v>
      </c>
      <c r="B56" s="43" t="s">
        <v>98</v>
      </c>
      <c r="C56" s="472">
        <v>918.24800000000005</v>
      </c>
      <c r="E56" s="52"/>
      <c r="F56" s="53">
        <f>IF($C$58=0,"",IF(C56="[for completion]","",C56/$C$58))</f>
        <v>1.5601353947315953E-2</v>
      </c>
      <c r="G56" s="53"/>
      <c r="H56" s="24"/>
      <c r="L56" s="24"/>
      <c r="M56" s="24"/>
    </row>
    <row r="57" spans="1:13" x14ac:dyDescent="0.25">
      <c r="A57" s="26" t="s">
        <v>99</v>
      </c>
      <c r="B57" s="26" t="s">
        <v>100</v>
      </c>
      <c r="C57" s="26">
        <v>0</v>
      </c>
      <c r="E57" s="52"/>
      <c r="F57" s="53">
        <f>IF($C$58=0,"",IF(C57="[for completion]","",C57/$C$58))</f>
        <v>0</v>
      </c>
      <c r="G57" s="53"/>
      <c r="H57" s="24"/>
      <c r="L57" s="24"/>
      <c r="M57" s="24"/>
    </row>
    <row r="58" spans="1:13" x14ac:dyDescent="0.25">
      <c r="A58" s="26" t="s">
        <v>101</v>
      </c>
      <c r="B58" s="54" t="s">
        <v>102</v>
      </c>
      <c r="C58" s="52">
        <f>SUM(C53:C57)</f>
        <v>58856.942999999999</v>
      </c>
      <c r="D58" s="52"/>
      <c r="E58" s="52"/>
      <c r="F58" s="55">
        <f>SUM(F53:F57)</f>
        <v>1</v>
      </c>
      <c r="G58" s="53"/>
      <c r="H58" s="24"/>
      <c r="L58" s="24"/>
      <c r="M58" s="24"/>
    </row>
    <row r="59" spans="1:13" outlineLevel="1" x14ac:dyDescent="0.25">
      <c r="A59" s="26" t="s">
        <v>103</v>
      </c>
      <c r="B59" s="56" t="s">
        <v>104</v>
      </c>
      <c r="E59" s="52"/>
      <c r="F59" s="53">
        <f>IF($C$58=0,"",IF(C59="[for completion]","",C59/$C$58))</f>
        <v>0</v>
      </c>
      <c r="G59" s="53"/>
      <c r="H59" s="24"/>
      <c r="L59" s="24"/>
      <c r="M59" s="24"/>
    </row>
    <row r="60" spans="1:13" outlineLevel="1" x14ac:dyDescent="0.25">
      <c r="A60" s="26" t="s">
        <v>105</v>
      </c>
      <c r="B60" s="56" t="s">
        <v>104</v>
      </c>
      <c r="E60" s="52"/>
      <c r="F60" s="53">
        <f t="shared" ref="F60:F64" si="0">IF($C$58=0,"",IF(C60="[for completion]","",C60/$C$58))</f>
        <v>0</v>
      </c>
      <c r="G60" s="53"/>
      <c r="H60" s="24"/>
      <c r="L60" s="24"/>
      <c r="M60" s="24"/>
    </row>
    <row r="61" spans="1:13" outlineLevel="1" x14ac:dyDescent="0.25">
      <c r="A61" s="26" t="s">
        <v>106</v>
      </c>
      <c r="B61" s="56" t="s">
        <v>104</v>
      </c>
      <c r="E61" s="52"/>
      <c r="F61" s="53">
        <f t="shared" si="0"/>
        <v>0</v>
      </c>
      <c r="G61" s="53"/>
      <c r="H61" s="24"/>
      <c r="L61" s="24"/>
      <c r="M61" s="24"/>
    </row>
    <row r="62" spans="1:13" outlineLevel="1" x14ac:dyDescent="0.25">
      <c r="A62" s="26" t="s">
        <v>107</v>
      </c>
      <c r="B62" s="56" t="s">
        <v>104</v>
      </c>
      <c r="E62" s="52"/>
      <c r="F62" s="53">
        <f t="shared" si="0"/>
        <v>0</v>
      </c>
      <c r="G62" s="53"/>
      <c r="H62" s="24"/>
      <c r="L62" s="24"/>
      <c r="M62" s="24"/>
    </row>
    <row r="63" spans="1:13" outlineLevel="1" x14ac:dyDescent="0.25">
      <c r="A63" s="26" t="s">
        <v>108</v>
      </c>
      <c r="B63" s="56" t="s">
        <v>104</v>
      </c>
      <c r="E63" s="52"/>
      <c r="F63" s="53">
        <f t="shared" si="0"/>
        <v>0</v>
      </c>
      <c r="G63" s="53"/>
      <c r="H63" s="24"/>
      <c r="L63" s="24"/>
      <c r="M63" s="24"/>
    </row>
    <row r="64" spans="1:13" outlineLevel="1" x14ac:dyDescent="0.25">
      <c r="A64" s="26" t="s">
        <v>109</v>
      </c>
      <c r="B64" s="56" t="s">
        <v>104</v>
      </c>
      <c r="C64" s="57"/>
      <c r="D64" s="57"/>
      <c r="E64" s="57"/>
      <c r="F64" s="53">
        <f t="shared" si="0"/>
        <v>0</v>
      </c>
      <c r="G64" s="55"/>
      <c r="H64" s="24"/>
      <c r="L64" s="24"/>
      <c r="M64" s="24"/>
    </row>
    <row r="65" spans="1:13" ht="15" customHeight="1" x14ac:dyDescent="0.25">
      <c r="A65" s="45"/>
      <c r="B65" s="46" t="s">
        <v>110</v>
      </c>
      <c r="C65" s="45" t="s">
        <v>111</v>
      </c>
      <c r="D65" s="45" t="s">
        <v>112</v>
      </c>
      <c r="E65" s="47"/>
      <c r="F65" s="48" t="s">
        <v>113</v>
      </c>
      <c r="G65" s="58" t="s">
        <v>114</v>
      </c>
      <c r="H65" s="24"/>
      <c r="L65" s="24"/>
      <c r="M65" s="24"/>
    </row>
    <row r="66" spans="1:13" x14ac:dyDescent="0.25">
      <c r="A66" s="26" t="s">
        <v>115</v>
      </c>
      <c r="B66" s="43" t="s">
        <v>116</v>
      </c>
      <c r="C66" s="473">
        <v>7.7834442195969329</v>
      </c>
      <c r="D66" s="26" t="s">
        <v>1359</v>
      </c>
      <c r="E66" s="40"/>
      <c r="F66" s="59"/>
      <c r="G66" s="60"/>
      <c r="H66" s="24"/>
      <c r="L66" s="24"/>
      <c r="M66" s="24"/>
    </row>
    <row r="67" spans="1:13" x14ac:dyDescent="0.25">
      <c r="B67" s="43"/>
      <c r="E67" s="40"/>
      <c r="F67" s="59"/>
      <c r="G67" s="60"/>
      <c r="H67" s="24"/>
      <c r="L67" s="24"/>
      <c r="M67" s="24"/>
    </row>
    <row r="68" spans="1:13" x14ac:dyDescent="0.25">
      <c r="B68" s="43" t="s">
        <v>1541</v>
      </c>
      <c r="C68" s="40"/>
      <c r="D68" s="40"/>
      <c r="E68" s="40"/>
      <c r="F68" s="60"/>
      <c r="G68" s="60"/>
      <c r="H68" s="24"/>
      <c r="L68" s="24"/>
      <c r="M68" s="24"/>
    </row>
    <row r="69" spans="1:13" x14ac:dyDescent="0.25">
      <c r="B69" s="43" t="s">
        <v>117</v>
      </c>
      <c r="E69" s="40"/>
      <c r="F69" s="60"/>
      <c r="G69" s="60"/>
      <c r="H69" s="24"/>
      <c r="L69" s="24"/>
      <c r="M69" s="24"/>
    </row>
    <row r="70" spans="1:13" x14ac:dyDescent="0.25">
      <c r="A70" s="26" t="s">
        <v>118</v>
      </c>
      <c r="B70" s="22" t="s">
        <v>119</v>
      </c>
      <c r="C70" s="52">
        <v>8395.3019529933081</v>
      </c>
      <c r="D70" s="26" t="s">
        <v>1359</v>
      </c>
      <c r="E70" s="22"/>
      <c r="F70" s="53">
        <f t="shared" ref="F70:F76" si="1">IF($C$77=0,"",IF(C70="[for completion]","",C70/$C$77))</f>
        <v>0.14263910976472743</v>
      </c>
      <c r="G70" s="53" t="str">
        <f>IF($D$77=0,"",IF(D70="[Mark as ND1 if not relevant]","",D70/$D$77))</f>
        <v/>
      </c>
      <c r="H70" s="24"/>
      <c r="L70" s="24"/>
      <c r="M70" s="24"/>
    </row>
    <row r="71" spans="1:13" x14ac:dyDescent="0.25">
      <c r="A71" s="26" t="s">
        <v>120</v>
      </c>
      <c r="B71" s="22" t="s">
        <v>121</v>
      </c>
      <c r="C71" s="52">
        <v>4365.58433478811</v>
      </c>
      <c r="D71" s="26" t="s">
        <v>1359</v>
      </c>
      <c r="E71" s="22"/>
      <c r="F71" s="53">
        <f t="shared" si="1"/>
        <v>7.4172801240936156E-2</v>
      </c>
      <c r="G71" s="53" t="str">
        <f t="shared" ref="G71:G76" si="2">IF($D$77=0,"",IF(D71="[Mark as ND1 if not relevant]","",D71/$D$77))</f>
        <v/>
      </c>
      <c r="H71" s="24"/>
      <c r="L71" s="24"/>
      <c r="M71" s="24"/>
    </row>
    <row r="72" spans="1:13" x14ac:dyDescent="0.25">
      <c r="A72" s="26" t="s">
        <v>122</v>
      </c>
      <c r="B72" s="22" t="s">
        <v>123</v>
      </c>
      <c r="C72" s="52">
        <v>3885.9523215515424</v>
      </c>
      <c r="D72" s="26" t="s">
        <v>1359</v>
      </c>
      <c r="E72" s="22"/>
      <c r="F72" s="53">
        <f t="shared" si="1"/>
        <v>6.602368596601324E-2</v>
      </c>
      <c r="G72" s="53" t="str">
        <f t="shared" si="2"/>
        <v/>
      </c>
      <c r="H72" s="24"/>
      <c r="L72" s="24"/>
      <c r="M72" s="24"/>
    </row>
    <row r="73" spans="1:13" x14ac:dyDescent="0.25">
      <c r="A73" s="26" t="s">
        <v>124</v>
      </c>
      <c r="B73" s="22" t="s">
        <v>125</v>
      </c>
      <c r="C73" s="52">
        <v>3891.6330707944835</v>
      </c>
      <c r="D73" s="26" t="s">
        <v>1359</v>
      </c>
      <c r="E73" s="22"/>
      <c r="F73" s="53">
        <f t="shared" si="1"/>
        <v>6.6120203877977193E-2</v>
      </c>
      <c r="G73" s="53" t="str">
        <f t="shared" si="2"/>
        <v/>
      </c>
      <c r="H73" s="24"/>
      <c r="L73" s="24"/>
      <c r="M73" s="24"/>
    </row>
    <row r="74" spans="1:13" x14ac:dyDescent="0.25">
      <c r="A74" s="26" t="s">
        <v>126</v>
      </c>
      <c r="B74" s="22" t="s">
        <v>127</v>
      </c>
      <c r="C74" s="52">
        <v>3682.2082085781035</v>
      </c>
      <c r="D74" s="26" t="s">
        <v>1359</v>
      </c>
      <c r="E74" s="22"/>
      <c r="F74" s="53">
        <f t="shared" si="1"/>
        <v>6.2562002389048688E-2</v>
      </c>
      <c r="G74" s="53" t="str">
        <f t="shared" si="2"/>
        <v/>
      </c>
      <c r="H74" s="24"/>
      <c r="L74" s="24"/>
      <c r="M74" s="24"/>
    </row>
    <row r="75" spans="1:13" x14ac:dyDescent="0.25">
      <c r="A75" s="26" t="s">
        <v>128</v>
      </c>
      <c r="B75" s="22" t="s">
        <v>129</v>
      </c>
      <c r="C75" s="52">
        <v>15883.063668858078</v>
      </c>
      <c r="D75" s="26" t="s">
        <v>1359</v>
      </c>
      <c r="E75" s="22"/>
      <c r="F75" s="53">
        <f t="shared" si="1"/>
        <v>0.26985879420985343</v>
      </c>
      <c r="G75" s="53" t="str">
        <f t="shared" si="2"/>
        <v/>
      </c>
      <c r="H75" s="24"/>
      <c r="L75" s="24"/>
      <c r="M75" s="24"/>
    </row>
    <row r="76" spans="1:13" x14ac:dyDescent="0.25">
      <c r="A76" s="26" t="s">
        <v>130</v>
      </c>
      <c r="B76" s="22" t="s">
        <v>131</v>
      </c>
      <c r="C76" s="52">
        <v>18753.199442436387</v>
      </c>
      <c r="D76" s="26" t="s">
        <v>1359</v>
      </c>
      <c r="E76" s="22"/>
      <c r="F76" s="53">
        <f t="shared" si="1"/>
        <v>0.31862340255144384</v>
      </c>
      <c r="G76" s="53" t="str">
        <f t="shared" si="2"/>
        <v/>
      </c>
      <c r="H76" s="24"/>
      <c r="L76" s="24"/>
      <c r="M76" s="24"/>
    </row>
    <row r="77" spans="1:13" x14ac:dyDescent="0.25">
      <c r="A77" s="26" t="s">
        <v>132</v>
      </c>
      <c r="B77" s="61" t="s">
        <v>102</v>
      </c>
      <c r="C77" s="52">
        <f>SUM(C70:C76)</f>
        <v>58856.943000000014</v>
      </c>
      <c r="D77" s="52"/>
      <c r="E77" s="43"/>
      <c r="F77" s="55">
        <f t="shared" ref="F77" si="3">SUM(F70:F76)</f>
        <v>1</v>
      </c>
      <c r="G77" s="55"/>
      <c r="H77" s="24"/>
      <c r="L77" s="24"/>
      <c r="M77" s="24"/>
    </row>
    <row r="78" spans="1:13" outlineLevel="1" x14ac:dyDescent="0.25">
      <c r="A78" s="26" t="s">
        <v>133</v>
      </c>
      <c r="B78" s="62" t="s">
        <v>134</v>
      </c>
      <c r="C78" s="52">
        <v>3707.7355470000002</v>
      </c>
      <c r="D78" s="52"/>
      <c r="E78" s="43"/>
      <c r="F78" s="53">
        <f>IF($C$77=0,"",IF(C78="[for completion]","",C78/$C$77))</f>
        <v>6.2995720776731462E-2</v>
      </c>
      <c r="G78" s="53" t="str">
        <f t="shared" ref="G78:G87" si="4">IF($D$77=0,"",IF(D78="[for completion]","",D78/$D$77))</f>
        <v/>
      </c>
      <c r="H78" s="24"/>
      <c r="L78" s="24"/>
      <c r="M78" s="24"/>
    </row>
    <row r="79" spans="1:13" outlineLevel="1" x14ac:dyDescent="0.25">
      <c r="A79" s="26" t="s">
        <v>135</v>
      </c>
      <c r="B79" s="62" t="s">
        <v>136</v>
      </c>
      <c r="C79" s="52">
        <v>6186.45023608466</v>
      </c>
      <c r="D79" s="52"/>
      <c r="E79" s="43"/>
      <c r="F79" s="53">
        <f t="shared" ref="F79:F87" si="5">IF($C$77=0,"",IF(C79="[for completion]","",C79/$C$77))</f>
        <v>0.10510994830439391</v>
      </c>
      <c r="G79" s="53" t="str">
        <f t="shared" si="4"/>
        <v/>
      </c>
      <c r="H79" s="24"/>
      <c r="L79" s="24"/>
      <c r="M79" s="24"/>
    </row>
    <row r="80" spans="1:13" outlineLevel="1" x14ac:dyDescent="0.25">
      <c r="A80" s="26" t="s">
        <v>137</v>
      </c>
      <c r="B80" s="62" t="s">
        <v>138</v>
      </c>
      <c r="C80" s="52">
        <v>2208.8517169086472</v>
      </c>
      <c r="D80" s="52"/>
      <c r="E80" s="43"/>
      <c r="F80" s="53">
        <f t="shared" si="5"/>
        <v>3.752916146033352E-2</v>
      </c>
      <c r="G80" s="53" t="str">
        <f t="shared" si="4"/>
        <v/>
      </c>
      <c r="H80" s="24"/>
      <c r="L80" s="24"/>
      <c r="M80" s="24"/>
    </row>
    <row r="81" spans="1:13" outlineLevel="1" x14ac:dyDescent="0.25">
      <c r="A81" s="26" t="s">
        <v>139</v>
      </c>
      <c r="B81" s="62" t="s">
        <v>140</v>
      </c>
      <c r="C81" s="52">
        <v>2429.496730437279</v>
      </c>
      <c r="D81" s="52"/>
      <c r="E81" s="43"/>
      <c r="F81" s="53">
        <f t="shared" si="5"/>
        <v>4.1277997235386117E-2</v>
      </c>
      <c r="G81" s="53" t="str">
        <f t="shared" si="4"/>
        <v/>
      </c>
      <c r="H81" s="24"/>
      <c r="L81" s="24"/>
      <c r="M81" s="24"/>
    </row>
    <row r="82" spans="1:13" outlineLevel="1" x14ac:dyDescent="0.25">
      <c r="A82" s="26" t="s">
        <v>141</v>
      </c>
      <c r="B82" s="62" t="s">
        <v>142</v>
      </c>
      <c r="C82" s="52">
        <v>1936.0876043508313</v>
      </c>
      <c r="D82" s="52"/>
      <c r="E82" s="43"/>
      <c r="F82" s="53">
        <f t="shared" si="5"/>
        <v>3.2894804005550046E-2</v>
      </c>
      <c r="G82" s="53" t="str">
        <f t="shared" si="4"/>
        <v/>
      </c>
      <c r="H82" s="24"/>
      <c r="L82" s="24"/>
      <c r="M82" s="24"/>
    </row>
    <row r="83" spans="1:13" outlineLevel="1" x14ac:dyDescent="0.25">
      <c r="A83" s="26" t="s">
        <v>143</v>
      </c>
      <c r="B83" s="62"/>
      <c r="C83" s="52"/>
      <c r="D83" s="52"/>
      <c r="E83" s="43"/>
      <c r="F83" s="53"/>
      <c r="G83" s="53"/>
      <c r="H83" s="24"/>
      <c r="L83" s="24"/>
      <c r="M83" s="24"/>
    </row>
    <row r="84" spans="1:13" outlineLevel="1" x14ac:dyDescent="0.25">
      <c r="A84" s="26" t="s">
        <v>144</v>
      </c>
      <c r="B84" s="62"/>
      <c r="C84" s="52"/>
      <c r="D84" s="52"/>
      <c r="E84" s="43"/>
      <c r="F84" s="53"/>
      <c r="G84" s="53"/>
      <c r="H84" s="24"/>
      <c r="L84" s="24"/>
      <c r="M84" s="24"/>
    </row>
    <row r="85" spans="1:13" outlineLevel="1" x14ac:dyDescent="0.25">
      <c r="A85" s="26" t="s">
        <v>145</v>
      </c>
      <c r="B85" s="62"/>
      <c r="C85" s="52"/>
      <c r="D85" s="52"/>
      <c r="E85" s="43"/>
      <c r="F85" s="53"/>
      <c r="G85" s="53"/>
      <c r="H85" s="24"/>
      <c r="L85" s="24"/>
      <c r="M85" s="24"/>
    </row>
    <row r="86" spans="1:13" outlineLevel="1" x14ac:dyDescent="0.25">
      <c r="A86" s="26" t="s">
        <v>146</v>
      </c>
      <c r="B86" s="61"/>
      <c r="C86" s="487"/>
      <c r="D86" s="52"/>
      <c r="E86" s="43"/>
      <c r="F86" s="53">
        <f t="shared" si="5"/>
        <v>0</v>
      </c>
      <c r="G86" s="53" t="str">
        <f t="shared" si="4"/>
        <v/>
      </c>
      <c r="H86" s="24"/>
      <c r="L86" s="24"/>
      <c r="M86" s="24"/>
    </row>
    <row r="87" spans="1:13" outlineLevel="1" x14ac:dyDescent="0.25">
      <c r="A87" s="26" t="s">
        <v>147</v>
      </c>
      <c r="B87" s="62"/>
      <c r="C87" s="52"/>
      <c r="D87" s="52"/>
      <c r="E87" s="43"/>
      <c r="F87" s="53">
        <f t="shared" si="5"/>
        <v>0</v>
      </c>
      <c r="G87" s="53" t="str">
        <f t="shared" si="4"/>
        <v/>
      </c>
      <c r="H87" s="24"/>
      <c r="L87" s="24"/>
      <c r="M87" s="24"/>
    </row>
    <row r="88" spans="1:13" ht="15" customHeight="1" x14ac:dyDescent="0.25">
      <c r="A88" s="45"/>
      <c r="B88" s="46" t="s">
        <v>148</v>
      </c>
      <c r="C88" s="45" t="s">
        <v>149</v>
      </c>
      <c r="D88" s="45" t="s">
        <v>150</v>
      </c>
      <c r="E88" s="47"/>
      <c r="F88" s="48" t="s">
        <v>151</v>
      </c>
      <c r="G88" s="45" t="s">
        <v>152</v>
      </c>
      <c r="H88" s="24"/>
      <c r="L88" s="24"/>
      <c r="M88" s="24"/>
    </row>
    <row r="89" spans="1:13" x14ac:dyDescent="0.25">
      <c r="A89" s="26" t="s">
        <v>153</v>
      </c>
      <c r="B89" s="43" t="s">
        <v>116</v>
      </c>
      <c r="C89" s="473">
        <f>'[1]12 Sensi -duration DVM (2)'!$K$127</f>
        <v>6.4705356408251449</v>
      </c>
      <c r="D89" s="26" t="s">
        <v>1359</v>
      </c>
      <c r="E89" s="40"/>
      <c r="F89" s="59"/>
      <c r="G89" s="60"/>
      <c r="H89" s="24"/>
      <c r="L89" s="24"/>
      <c r="M89" s="24"/>
    </row>
    <row r="90" spans="1:13" x14ac:dyDescent="0.25">
      <c r="B90" s="43"/>
      <c r="E90" s="40"/>
      <c r="F90" s="59"/>
      <c r="G90" s="60"/>
      <c r="H90" s="24"/>
      <c r="L90" s="24"/>
      <c r="M90" s="24"/>
    </row>
    <row r="91" spans="1:13" x14ac:dyDescent="0.25">
      <c r="B91" s="43" t="s">
        <v>1542</v>
      </c>
      <c r="C91" s="40"/>
      <c r="D91" s="40"/>
      <c r="E91" s="40"/>
      <c r="F91" s="60"/>
      <c r="G91" s="60"/>
      <c r="H91" s="24"/>
      <c r="L91" s="24"/>
      <c r="M91" s="24"/>
    </row>
    <row r="92" spans="1:13" x14ac:dyDescent="0.25">
      <c r="A92" s="26" t="s">
        <v>154</v>
      </c>
      <c r="B92" s="43" t="s">
        <v>117</v>
      </c>
      <c r="E92" s="40"/>
      <c r="F92" s="60"/>
      <c r="G92" s="60"/>
      <c r="H92" s="24"/>
      <c r="L92" s="24"/>
      <c r="M92" s="24"/>
    </row>
    <row r="93" spans="1:13" x14ac:dyDescent="0.25">
      <c r="A93" s="26" t="s">
        <v>155</v>
      </c>
      <c r="B93" s="22" t="s">
        <v>119</v>
      </c>
      <c r="C93" s="52">
        <v>6471.8304360715001</v>
      </c>
      <c r="D93" s="26" t="s">
        <v>1359</v>
      </c>
      <c r="E93" s="22"/>
      <c r="F93" s="53">
        <f>IF($C$100=0,"",IF(C93="[for completion]","",C93/$C$100))</f>
        <v>0.12676269944046065</v>
      </c>
      <c r="G93" s="53" t="str">
        <f>IF($D$100=0,"",IF(D93="[Mark as ND1 if not relevant]","",D93/$D$100))</f>
        <v/>
      </c>
      <c r="H93" s="24"/>
      <c r="L93" s="24"/>
      <c r="M93" s="24"/>
    </row>
    <row r="94" spans="1:13" x14ac:dyDescent="0.25">
      <c r="A94" s="26" t="s">
        <v>156</v>
      </c>
      <c r="B94" s="22" t="s">
        <v>121</v>
      </c>
      <c r="C94" s="52">
        <v>5365.5793710200196</v>
      </c>
      <c r="D94" s="26" t="s">
        <v>1359</v>
      </c>
      <c r="E94" s="22"/>
      <c r="F94" s="53">
        <f t="shared" ref="F94:F110" si="6">IF($C$100=0,"",IF(C94="[for completion]","",C94/$C$100))</f>
        <v>0.10509473816582428</v>
      </c>
      <c r="G94" s="53" t="str">
        <f t="shared" ref="G94:G99" si="7">IF($D$100=0,"",IF(D94="[Mark as ND1 if not relevant]","",D94/$D$100))</f>
        <v/>
      </c>
      <c r="H94" s="24"/>
      <c r="L94" s="24"/>
      <c r="M94" s="24"/>
    </row>
    <row r="95" spans="1:13" x14ac:dyDescent="0.25">
      <c r="A95" s="26" t="s">
        <v>157</v>
      </c>
      <c r="B95" s="22" t="s">
        <v>123</v>
      </c>
      <c r="C95" s="52">
        <v>4273.01828784998</v>
      </c>
      <c r="D95" s="26" t="s">
        <v>1359</v>
      </c>
      <c r="E95" s="22"/>
      <c r="F95" s="53">
        <f t="shared" si="6"/>
        <v>8.369492035936503E-2</v>
      </c>
      <c r="G95" s="53" t="str">
        <f t="shared" si="7"/>
        <v/>
      </c>
      <c r="H95" s="24"/>
      <c r="L95" s="24"/>
      <c r="M95" s="24"/>
    </row>
    <row r="96" spans="1:13" x14ac:dyDescent="0.25">
      <c r="A96" s="26" t="s">
        <v>158</v>
      </c>
      <c r="B96" s="22" t="s">
        <v>125</v>
      </c>
      <c r="C96" s="52">
        <v>4514.2461590200001</v>
      </c>
      <c r="D96" s="26" t="s">
        <v>1359</v>
      </c>
      <c r="E96" s="22"/>
      <c r="F96" s="53">
        <f t="shared" si="6"/>
        <v>8.8419811784108404E-2</v>
      </c>
      <c r="G96" s="53" t="str">
        <f t="shared" si="7"/>
        <v/>
      </c>
      <c r="H96" s="24"/>
      <c r="L96" s="24"/>
      <c r="M96" s="24"/>
    </row>
    <row r="97" spans="1:14" x14ac:dyDescent="0.25">
      <c r="A97" s="26" t="s">
        <v>159</v>
      </c>
      <c r="B97" s="22" t="s">
        <v>127</v>
      </c>
      <c r="C97" s="52">
        <v>4660.4103062699996</v>
      </c>
      <c r="D97" s="26" t="s">
        <v>1359</v>
      </c>
      <c r="E97" s="22"/>
      <c r="F97" s="53">
        <f t="shared" si="6"/>
        <v>9.1282705373463599E-2</v>
      </c>
      <c r="G97" s="53" t="str">
        <f t="shared" si="7"/>
        <v/>
      </c>
      <c r="H97" s="24"/>
      <c r="L97" s="24"/>
      <c r="M97" s="24"/>
    </row>
    <row r="98" spans="1:14" x14ac:dyDescent="0.25">
      <c r="A98" s="26" t="s">
        <v>160</v>
      </c>
      <c r="B98" s="22" t="s">
        <v>129</v>
      </c>
      <c r="C98" s="52">
        <v>17097.451537849</v>
      </c>
      <c r="D98" s="26" t="s">
        <v>1359</v>
      </c>
      <c r="E98" s="22"/>
      <c r="F98" s="53">
        <f t="shared" si="6"/>
        <v>0.33488502702579925</v>
      </c>
      <c r="G98" s="53" t="str">
        <f t="shared" si="7"/>
        <v/>
      </c>
      <c r="H98" s="24"/>
      <c r="L98" s="24"/>
      <c r="M98" s="24"/>
    </row>
    <row r="99" spans="1:14" x14ac:dyDescent="0.25">
      <c r="A99" s="26" t="s">
        <v>161</v>
      </c>
      <c r="B99" s="22" t="s">
        <v>131</v>
      </c>
      <c r="C99" s="52">
        <v>8672.1547900009991</v>
      </c>
      <c r="D99" s="26" t="s">
        <v>1359</v>
      </c>
      <c r="E99" s="22"/>
      <c r="F99" s="53">
        <f t="shared" si="6"/>
        <v>0.1698600978509788</v>
      </c>
      <c r="G99" s="53" t="str">
        <f t="shared" si="7"/>
        <v/>
      </c>
      <c r="H99" s="24"/>
      <c r="L99" s="24"/>
      <c r="M99" s="24"/>
    </row>
    <row r="100" spans="1:14" x14ac:dyDescent="0.25">
      <c r="A100" s="26" t="s">
        <v>162</v>
      </c>
      <c r="B100" s="61" t="s">
        <v>102</v>
      </c>
      <c r="C100" s="52">
        <f>SUM(C93:C99)</f>
        <v>51054.690888081495</v>
      </c>
      <c r="D100" s="52">
        <f>SUM(D93:D99)</f>
        <v>0</v>
      </c>
      <c r="E100" s="43"/>
      <c r="F100" s="55">
        <f t="shared" ref="F100" si="8">SUM(F93:F99)</f>
        <v>1</v>
      </c>
      <c r="G100" s="55">
        <f>SUM(G93:G99)</f>
        <v>0</v>
      </c>
      <c r="H100" s="24"/>
      <c r="L100" s="24"/>
      <c r="M100" s="24"/>
    </row>
    <row r="101" spans="1:14" outlineLevel="1" x14ac:dyDescent="0.25">
      <c r="A101" s="26" t="s">
        <v>163</v>
      </c>
      <c r="B101" s="62" t="s">
        <v>134</v>
      </c>
      <c r="C101" s="52">
        <v>0</v>
      </c>
      <c r="D101" s="52"/>
      <c r="E101" s="43"/>
      <c r="F101" s="53">
        <f t="shared" si="6"/>
        <v>0</v>
      </c>
      <c r="G101" s="53" t="str">
        <f t="shared" ref="G101:G110" si="9">IF($D$100=0,"",IF(D101="[for completion]","",D101/$D$100))</f>
        <v/>
      </c>
      <c r="H101" s="24"/>
      <c r="L101" s="24"/>
      <c r="M101" s="24"/>
    </row>
    <row r="102" spans="1:14" outlineLevel="1" x14ac:dyDescent="0.25">
      <c r="A102" s="26" t="s">
        <v>164</v>
      </c>
      <c r="B102" s="62" t="s">
        <v>136</v>
      </c>
      <c r="C102" s="52">
        <v>3546.56753482151</v>
      </c>
      <c r="D102" s="52"/>
      <c r="E102" s="43"/>
      <c r="F102" s="53">
        <f t="shared" si="6"/>
        <v>6.9466046569472847E-2</v>
      </c>
      <c r="G102" s="53" t="str">
        <f t="shared" si="9"/>
        <v/>
      </c>
      <c r="H102" s="24"/>
      <c r="L102" s="24"/>
      <c r="M102" s="24"/>
    </row>
    <row r="103" spans="1:14" outlineLevel="1" x14ac:dyDescent="0.25">
      <c r="A103" s="26" t="s">
        <v>165</v>
      </c>
      <c r="B103" s="62" t="s">
        <v>138</v>
      </c>
      <c r="C103" s="52">
        <v>2925.2629012499901</v>
      </c>
      <c r="D103" s="52"/>
      <c r="E103" s="43"/>
      <c r="F103" s="53">
        <f t="shared" si="6"/>
        <v>5.729665287098782E-2</v>
      </c>
      <c r="G103" s="53" t="str">
        <f t="shared" si="9"/>
        <v/>
      </c>
      <c r="H103" s="24"/>
      <c r="L103" s="24"/>
      <c r="M103" s="24"/>
    </row>
    <row r="104" spans="1:14" outlineLevel="1" x14ac:dyDescent="0.25">
      <c r="A104" s="26" t="s">
        <v>166</v>
      </c>
      <c r="B104" s="62" t="s">
        <v>140</v>
      </c>
      <c r="C104" s="52">
        <v>3515.6707603700202</v>
      </c>
      <c r="D104" s="52"/>
      <c r="E104" s="43"/>
      <c r="F104" s="53">
        <f t="shared" si="6"/>
        <v>6.8860876429098869E-2</v>
      </c>
      <c r="G104" s="53" t="str">
        <f t="shared" si="9"/>
        <v/>
      </c>
      <c r="H104" s="24"/>
      <c r="L104" s="24"/>
      <c r="M104" s="24"/>
    </row>
    <row r="105" spans="1:14" outlineLevel="1" x14ac:dyDescent="0.25">
      <c r="A105" s="26" t="s">
        <v>167</v>
      </c>
      <c r="B105" s="62" t="s">
        <v>142</v>
      </c>
      <c r="C105" s="52">
        <v>1849.9086106499999</v>
      </c>
      <c r="D105" s="52"/>
      <c r="E105" s="43"/>
      <c r="F105" s="53">
        <f t="shared" si="6"/>
        <v>3.6233861736725416E-2</v>
      </c>
      <c r="G105" s="53" t="str">
        <f t="shared" si="9"/>
        <v/>
      </c>
      <c r="H105" s="24"/>
      <c r="L105" s="24"/>
      <c r="M105" s="24"/>
    </row>
    <row r="106" spans="1:14" outlineLevel="1" x14ac:dyDescent="0.25">
      <c r="A106" s="26" t="s">
        <v>168</v>
      </c>
      <c r="B106" s="62"/>
      <c r="C106" s="52"/>
      <c r="D106" s="52"/>
      <c r="E106" s="43"/>
      <c r="F106" s="53"/>
      <c r="G106" s="53"/>
      <c r="H106" s="24"/>
      <c r="L106" s="24"/>
      <c r="M106" s="24"/>
    </row>
    <row r="107" spans="1:14" outlineLevel="1" x14ac:dyDescent="0.25">
      <c r="A107" s="26" t="s">
        <v>169</v>
      </c>
      <c r="B107" s="62"/>
      <c r="C107" s="52"/>
      <c r="D107" s="52"/>
      <c r="E107" s="43"/>
      <c r="F107" s="53"/>
      <c r="G107" s="53"/>
      <c r="H107" s="24"/>
      <c r="L107" s="24"/>
      <c r="M107" s="24"/>
    </row>
    <row r="108" spans="1:14" outlineLevel="1" x14ac:dyDescent="0.25">
      <c r="A108" s="26" t="s">
        <v>170</v>
      </c>
      <c r="B108" s="61"/>
      <c r="C108" s="52"/>
      <c r="D108" s="52"/>
      <c r="E108" s="43"/>
      <c r="F108" s="53">
        <f t="shared" si="6"/>
        <v>0</v>
      </c>
      <c r="G108" s="53" t="str">
        <f t="shared" si="9"/>
        <v/>
      </c>
      <c r="H108" s="24"/>
      <c r="L108" s="24"/>
      <c r="M108" s="24"/>
    </row>
    <row r="109" spans="1:14" outlineLevel="1" x14ac:dyDescent="0.25">
      <c r="A109" s="26" t="s">
        <v>171</v>
      </c>
      <c r="B109" s="62"/>
      <c r="C109" s="52"/>
      <c r="D109" s="52"/>
      <c r="E109" s="43"/>
      <c r="F109" s="53">
        <f t="shared" si="6"/>
        <v>0</v>
      </c>
      <c r="G109" s="53" t="str">
        <f t="shared" si="9"/>
        <v/>
      </c>
      <c r="H109" s="24"/>
      <c r="L109" s="24"/>
      <c r="M109" s="24"/>
    </row>
    <row r="110" spans="1:14" outlineLevel="1" x14ac:dyDescent="0.25">
      <c r="A110" s="26" t="s">
        <v>172</v>
      </c>
      <c r="B110" s="62"/>
      <c r="C110" s="52"/>
      <c r="D110" s="52"/>
      <c r="E110" s="43"/>
      <c r="F110" s="53">
        <f t="shared" si="6"/>
        <v>0</v>
      </c>
      <c r="G110" s="53" t="str">
        <f t="shared" si="9"/>
        <v/>
      </c>
      <c r="H110" s="24"/>
      <c r="L110" s="24"/>
      <c r="M110" s="24"/>
    </row>
    <row r="111" spans="1:14" ht="15" customHeight="1" x14ac:dyDescent="0.25">
      <c r="A111" s="45"/>
      <c r="B111" s="46" t="s">
        <v>173</v>
      </c>
      <c r="C111" s="48" t="s">
        <v>174</v>
      </c>
      <c r="D111" s="48" t="s">
        <v>175</v>
      </c>
      <c r="E111" s="47"/>
      <c r="F111" s="48" t="s">
        <v>176</v>
      </c>
      <c r="G111" s="48" t="s">
        <v>177</v>
      </c>
      <c r="H111" s="24"/>
      <c r="L111" s="24"/>
      <c r="M111" s="24"/>
    </row>
    <row r="112" spans="1:14" s="63" customFormat="1" x14ac:dyDescent="0.25">
      <c r="A112" s="26" t="s">
        <v>178</v>
      </c>
      <c r="B112" s="43" t="s">
        <v>179</v>
      </c>
      <c r="C112" s="52">
        <v>56572.17535601501</v>
      </c>
      <c r="D112" s="52">
        <v>56572.17535601501</v>
      </c>
      <c r="E112" s="53"/>
      <c r="F112" s="53">
        <f t="shared" ref="F112:F123" si="10">IF($C$127=0,"",IF(C112="[for completion]","",C112/$C$127))</f>
        <v>0.95221475540501099</v>
      </c>
      <c r="G112" s="53">
        <f t="shared" ref="G112:G123" si="11">IF($D$127=0,"",IF(D112="[for completion]","",D112/$D$127))</f>
        <v>0.96118100044738985</v>
      </c>
      <c r="H112" s="24"/>
      <c r="I112" s="26"/>
      <c r="J112" s="26"/>
      <c r="K112" s="26"/>
      <c r="L112" s="24"/>
      <c r="M112" s="24"/>
      <c r="N112" s="24"/>
    </row>
    <row r="113" spans="1:14" s="63" customFormat="1" x14ac:dyDescent="0.25">
      <c r="A113" s="26" t="s">
        <v>180</v>
      </c>
      <c r="B113" s="43" t="s">
        <v>181</v>
      </c>
      <c r="C113" s="52">
        <v>421.88422698808347</v>
      </c>
      <c r="D113" s="52">
        <v>373.971580195</v>
      </c>
      <c r="E113" s="53"/>
      <c r="F113" s="53">
        <f t="shared" si="10"/>
        <v>7.1010949019123569E-3</v>
      </c>
      <c r="G113" s="53">
        <f t="shared" si="11"/>
        <v>6.3539076468004784E-3</v>
      </c>
      <c r="H113" s="24"/>
      <c r="I113" s="26"/>
      <c r="J113" s="26"/>
      <c r="K113" s="26"/>
      <c r="L113" s="24"/>
      <c r="M113" s="24"/>
      <c r="N113" s="24"/>
    </row>
    <row r="114" spans="1:14" s="63" customFormat="1" x14ac:dyDescent="0.25">
      <c r="A114" s="26" t="s">
        <v>182</v>
      </c>
      <c r="B114" s="43" t="s">
        <v>183</v>
      </c>
      <c r="C114" s="52">
        <v>300.15293533808443</v>
      </c>
      <c r="D114" s="52">
        <v>341.05656416999994</v>
      </c>
      <c r="E114" s="53"/>
      <c r="F114" s="53">
        <f t="shared" si="10"/>
        <v>5.0521312307404758E-3</v>
      </c>
      <c r="G114" s="53">
        <f t="shared" si="11"/>
        <v>5.7946700386732599E-3</v>
      </c>
      <c r="H114" s="24"/>
      <c r="I114" s="26"/>
      <c r="J114" s="26"/>
      <c r="K114" s="26"/>
      <c r="L114" s="24"/>
      <c r="M114" s="24"/>
      <c r="N114" s="24"/>
    </row>
    <row r="115" spans="1:14" s="63" customFormat="1" x14ac:dyDescent="0.25">
      <c r="A115" s="26" t="s">
        <v>184</v>
      </c>
      <c r="B115" s="43" t="s">
        <v>185</v>
      </c>
      <c r="C115" s="52">
        <v>0</v>
      </c>
      <c r="D115" s="52">
        <v>0</v>
      </c>
      <c r="E115" s="53"/>
      <c r="F115" s="53">
        <f t="shared" si="10"/>
        <v>0</v>
      </c>
      <c r="G115" s="53">
        <f t="shared" si="11"/>
        <v>0</v>
      </c>
      <c r="H115" s="24"/>
      <c r="I115" s="26"/>
      <c r="J115" s="26"/>
      <c r="K115" s="26"/>
      <c r="L115" s="24"/>
      <c r="M115" s="24"/>
      <c r="N115" s="24"/>
    </row>
    <row r="116" spans="1:14" s="63" customFormat="1" x14ac:dyDescent="0.25">
      <c r="A116" s="26" t="s">
        <v>186</v>
      </c>
      <c r="B116" s="43" t="s">
        <v>187</v>
      </c>
      <c r="C116" s="52">
        <v>1765.1935224200008</v>
      </c>
      <c r="D116" s="52">
        <v>1198.8935275800004</v>
      </c>
      <c r="E116" s="53"/>
      <c r="F116" s="53">
        <f t="shared" si="10"/>
        <v>2.9711484623243429E-2</v>
      </c>
      <c r="G116" s="53">
        <f t="shared" si="11"/>
        <v>2.0369619393586245E-2</v>
      </c>
      <c r="H116" s="24"/>
      <c r="I116" s="26"/>
      <c r="J116" s="26"/>
      <c r="K116" s="26"/>
      <c r="L116" s="24"/>
      <c r="M116" s="24"/>
      <c r="N116" s="24"/>
    </row>
    <row r="117" spans="1:14" s="63" customFormat="1" x14ac:dyDescent="0.25">
      <c r="A117" s="26" t="s">
        <v>188</v>
      </c>
      <c r="B117" s="43" t="s">
        <v>189</v>
      </c>
      <c r="C117" s="52">
        <v>0</v>
      </c>
      <c r="D117" s="52">
        <v>0</v>
      </c>
      <c r="E117" s="43"/>
      <c r="F117" s="53">
        <f t="shared" si="10"/>
        <v>0</v>
      </c>
      <c r="G117" s="53">
        <f t="shared" si="11"/>
        <v>0</v>
      </c>
      <c r="H117" s="24"/>
      <c r="I117" s="26"/>
      <c r="J117" s="26"/>
      <c r="K117" s="26"/>
      <c r="L117" s="24"/>
      <c r="M117" s="24"/>
      <c r="N117" s="24"/>
    </row>
    <row r="118" spans="1:14" x14ac:dyDescent="0.25">
      <c r="A118" s="26" t="s">
        <v>190</v>
      </c>
      <c r="B118" s="43" t="s">
        <v>191</v>
      </c>
      <c r="C118" s="52">
        <v>283.9564283030013</v>
      </c>
      <c r="D118" s="52">
        <v>306.27017338999997</v>
      </c>
      <c r="E118" s="43"/>
      <c r="F118" s="53">
        <f t="shared" si="10"/>
        <v>4.7795139433943314E-3</v>
      </c>
      <c r="G118" s="53">
        <f t="shared" si="11"/>
        <v>5.2036371204328413E-3</v>
      </c>
      <c r="H118" s="24"/>
      <c r="L118" s="24"/>
      <c r="M118" s="24"/>
    </row>
    <row r="119" spans="1:14" x14ac:dyDescent="0.25">
      <c r="A119" s="26" t="s">
        <v>192</v>
      </c>
      <c r="B119" s="43" t="s">
        <v>193</v>
      </c>
      <c r="C119" s="52">
        <v>0</v>
      </c>
      <c r="D119" s="52">
        <v>0</v>
      </c>
      <c r="E119" s="43"/>
      <c r="F119" s="53">
        <f t="shared" si="10"/>
        <v>0</v>
      </c>
      <c r="G119" s="53">
        <f t="shared" si="11"/>
        <v>0</v>
      </c>
      <c r="H119" s="24"/>
      <c r="L119" s="24"/>
      <c r="M119" s="24"/>
    </row>
    <row r="120" spans="1:14" x14ac:dyDescent="0.25">
      <c r="A120" s="26" t="s">
        <v>194</v>
      </c>
      <c r="B120" s="43" t="s">
        <v>195</v>
      </c>
      <c r="C120" s="52">
        <v>0</v>
      </c>
      <c r="D120" s="52">
        <v>0</v>
      </c>
      <c r="E120" s="43"/>
      <c r="F120" s="53">
        <f t="shared" si="10"/>
        <v>0</v>
      </c>
      <c r="G120" s="53">
        <f t="shared" si="11"/>
        <v>0</v>
      </c>
      <c r="H120" s="24"/>
      <c r="L120" s="24"/>
      <c r="M120" s="24"/>
    </row>
    <row r="121" spans="1:14" x14ac:dyDescent="0.25">
      <c r="A121" s="26" t="s">
        <v>196</v>
      </c>
      <c r="B121" s="43" t="s">
        <v>197</v>
      </c>
      <c r="C121" s="52">
        <v>0</v>
      </c>
      <c r="D121" s="52">
        <v>0</v>
      </c>
      <c r="E121" s="43"/>
      <c r="F121" s="53">
        <f t="shared" si="10"/>
        <v>0</v>
      </c>
      <c r="G121" s="53">
        <f t="shared" si="11"/>
        <v>0</v>
      </c>
      <c r="H121" s="24"/>
      <c r="L121" s="24"/>
      <c r="M121" s="24"/>
    </row>
    <row r="122" spans="1:14" x14ac:dyDescent="0.25">
      <c r="A122" s="26" t="s">
        <v>198</v>
      </c>
      <c r="B122" s="43" t="s">
        <v>199</v>
      </c>
      <c r="C122" s="52">
        <v>0</v>
      </c>
      <c r="D122" s="52">
        <v>0</v>
      </c>
      <c r="E122" s="43"/>
      <c r="F122" s="53">
        <f t="shared" si="10"/>
        <v>0</v>
      </c>
      <c r="G122" s="53">
        <f t="shared" si="11"/>
        <v>0</v>
      </c>
      <c r="H122" s="24"/>
      <c r="L122" s="24"/>
      <c r="M122" s="24"/>
    </row>
    <row r="123" spans="1:14" x14ac:dyDescent="0.25">
      <c r="A123" s="26" t="s">
        <v>200</v>
      </c>
      <c r="B123" s="43" t="s">
        <v>201</v>
      </c>
      <c r="C123" s="52">
        <v>0</v>
      </c>
      <c r="D123" s="52">
        <v>0</v>
      </c>
      <c r="E123" s="43"/>
      <c r="F123" s="53">
        <f t="shared" si="10"/>
        <v>0</v>
      </c>
      <c r="G123" s="53">
        <f t="shared" si="11"/>
        <v>0</v>
      </c>
      <c r="H123" s="24"/>
      <c r="L123" s="24"/>
      <c r="M123" s="24"/>
    </row>
    <row r="124" spans="1:14" x14ac:dyDescent="0.25">
      <c r="A124" s="26" t="s">
        <v>202</v>
      </c>
      <c r="B124" s="43" t="s">
        <v>203</v>
      </c>
      <c r="C124" s="52">
        <v>23.77997809</v>
      </c>
      <c r="D124" s="52">
        <v>24.914434</v>
      </c>
      <c r="E124" s="43"/>
      <c r="F124" s="53">
        <f t="shared" ref="F124:F125" si="12">IF($C$127=0,"",IF(C124="[for completion]","",C124/$C$127))</f>
        <v>4.0026118631653957E-4</v>
      </c>
      <c r="G124" s="53">
        <f t="shared" ref="G124:G125" si="13">IF($D$127=0,"",IF(D124="[for completion]","",D124/$D$127))</f>
        <v>4.233049276786257E-4</v>
      </c>
      <c r="H124" s="24"/>
      <c r="L124" s="24"/>
      <c r="M124" s="24"/>
    </row>
    <row r="125" spans="1:14" x14ac:dyDescent="0.25">
      <c r="A125" s="26" t="s">
        <v>204</v>
      </c>
      <c r="B125" s="43" t="s">
        <v>205</v>
      </c>
      <c r="C125" s="52">
        <v>0</v>
      </c>
      <c r="D125" s="52">
        <v>0</v>
      </c>
      <c r="E125" s="43"/>
      <c r="F125" s="53">
        <f t="shared" si="12"/>
        <v>0</v>
      </c>
      <c r="G125" s="53">
        <f t="shared" si="13"/>
        <v>0</v>
      </c>
      <c r="H125" s="24"/>
      <c r="L125" s="24"/>
      <c r="M125" s="24"/>
    </row>
    <row r="126" spans="1:14" x14ac:dyDescent="0.25">
      <c r="A126" s="26" t="s">
        <v>206</v>
      </c>
      <c r="B126" s="43" t="s">
        <v>100</v>
      </c>
      <c r="C126" s="52">
        <v>44.009328111937343</v>
      </c>
      <c r="D126" s="52">
        <v>39.661364649999996</v>
      </c>
      <c r="E126" s="43"/>
      <c r="F126" s="53">
        <f>IF($C$127=0,"",IF(C126="[for completion]","",C126/$C$127))</f>
        <v>7.4075870938188374E-4</v>
      </c>
      <c r="G126" s="53">
        <f>IF($D$127=0,"",IF(D126="[for completion]","",D126/$D$127))</f>
        <v>6.7386042543867743E-4</v>
      </c>
      <c r="H126" s="24"/>
      <c r="L126" s="24"/>
      <c r="M126" s="24"/>
    </row>
    <row r="127" spans="1:14" x14ac:dyDescent="0.25">
      <c r="A127" s="26" t="s">
        <v>207</v>
      </c>
      <c r="B127" s="61" t="s">
        <v>102</v>
      </c>
      <c r="C127" s="472">
        <f>SUM(C112:C126)</f>
        <v>59411.151775266117</v>
      </c>
      <c r="D127" s="472">
        <f>SUM(D112:D126)</f>
        <v>58856.943000000014</v>
      </c>
      <c r="E127" s="43"/>
      <c r="F127" s="64">
        <f>SUM(F112:F126)</f>
        <v>1</v>
      </c>
      <c r="G127" s="64">
        <f>SUM(G112:G126)</f>
        <v>1</v>
      </c>
      <c r="H127" s="24"/>
      <c r="L127" s="24"/>
      <c r="M127" s="24"/>
    </row>
    <row r="128" spans="1:14" outlineLevel="1" x14ac:dyDescent="0.25">
      <c r="A128" s="26" t="s">
        <v>208</v>
      </c>
      <c r="B128" s="56" t="s">
        <v>1694</v>
      </c>
      <c r="C128" s="52">
        <v>44.009328111937343</v>
      </c>
      <c r="D128" s="52">
        <v>39.661364649999996</v>
      </c>
      <c r="E128" s="43"/>
      <c r="F128" s="53">
        <f t="shared" ref="F128:F136" si="14">IF($C$127=0,"",IF(C128="[for completion]","",C128/$C$127))</f>
        <v>7.4075870938188374E-4</v>
      </c>
      <c r="G128" s="53">
        <f t="shared" ref="G128:G136" si="15">IF($D$127=0,"",IF(D128="[for completion]","",D128/$D$127))</f>
        <v>6.7386042543867743E-4</v>
      </c>
      <c r="H128" s="24"/>
      <c r="L128" s="24"/>
      <c r="M128" s="24"/>
    </row>
    <row r="129" spans="1:14" outlineLevel="1" x14ac:dyDescent="0.25">
      <c r="A129" s="26" t="s">
        <v>209</v>
      </c>
      <c r="B129" s="56" t="s">
        <v>104</v>
      </c>
      <c r="E129" s="43"/>
      <c r="F129" s="53">
        <f t="shared" si="14"/>
        <v>0</v>
      </c>
      <c r="G129" s="53">
        <f t="shared" si="15"/>
        <v>0</v>
      </c>
      <c r="H129" s="24"/>
      <c r="L129" s="24"/>
      <c r="M129" s="24"/>
    </row>
    <row r="130" spans="1:14" outlineLevel="1" x14ac:dyDescent="0.25">
      <c r="A130" s="26" t="s">
        <v>210</v>
      </c>
      <c r="B130" s="56" t="s">
        <v>104</v>
      </c>
      <c r="E130" s="43"/>
      <c r="F130" s="53">
        <f t="shared" si="14"/>
        <v>0</v>
      </c>
      <c r="G130" s="53">
        <f t="shared" si="15"/>
        <v>0</v>
      </c>
      <c r="H130" s="24"/>
      <c r="L130" s="24"/>
      <c r="M130" s="24"/>
    </row>
    <row r="131" spans="1:14" outlineLevel="1" x14ac:dyDescent="0.25">
      <c r="A131" s="26" t="s">
        <v>211</v>
      </c>
      <c r="B131" s="56" t="s">
        <v>104</v>
      </c>
      <c r="E131" s="43"/>
      <c r="F131" s="53">
        <f t="shared" si="14"/>
        <v>0</v>
      </c>
      <c r="G131" s="53">
        <f t="shared" si="15"/>
        <v>0</v>
      </c>
      <c r="H131" s="24"/>
      <c r="L131" s="24"/>
      <c r="M131" s="24"/>
    </row>
    <row r="132" spans="1:14" outlineLevel="1" x14ac:dyDescent="0.25">
      <c r="A132" s="26" t="s">
        <v>212</v>
      </c>
      <c r="B132" s="56" t="s">
        <v>104</v>
      </c>
      <c r="E132" s="43"/>
      <c r="F132" s="53">
        <f t="shared" si="14"/>
        <v>0</v>
      </c>
      <c r="G132" s="53">
        <f t="shared" si="15"/>
        <v>0</v>
      </c>
      <c r="H132" s="24"/>
      <c r="L132" s="24"/>
      <c r="M132" s="24"/>
    </row>
    <row r="133" spans="1:14" outlineLevel="1" x14ac:dyDescent="0.25">
      <c r="A133" s="26" t="s">
        <v>213</v>
      </c>
      <c r="B133" s="56" t="s">
        <v>104</v>
      </c>
      <c r="E133" s="43"/>
      <c r="F133" s="53">
        <f t="shared" si="14"/>
        <v>0</v>
      </c>
      <c r="G133" s="53">
        <f t="shared" si="15"/>
        <v>0</v>
      </c>
      <c r="H133" s="24"/>
      <c r="L133" s="24"/>
      <c r="M133" s="24"/>
    </row>
    <row r="134" spans="1:14" outlineLevel="1" x14ac:dyDescent="0.25">
      <c r="A134" s="26" t="s">
        <v>214</v>
      </c>
      <c r="B134" s="56" t="s">
        <v>104</v>
      </c>
      <c r="E134" s="43"/>
      <c r="F134" s="53">
        <f t="shared" si="14"/>
        <v>0</v>
      </c>
      <c r="G134" s="53">
        <f t="shared" si="15"/>
        <v>0</v>
      </c>
      <c r="H134" s="24"/>
      <c r="L134" s="24"/>
      <c r="M134" s="24"/>
    </row>
    <row r="135" spans="1:14" outlineLevel="1" x14ac:dyDescent="0.25">
      <c r="A135" s="26" t="s">
        <v>215</v>
      </c>
      <c r="B135" s="56" t="s">
        <v>104</v>
      </c>
      <c r="E135" s="43"/>
      <c r="F135" s="53">
        <f t="shared" si="14"/>
        <v>0</v>
      </c>
      <c r="G135" s="53">
        <f t="shared" si="15"/>
        <v>0</v>
      </c>
      <c r="H135" s="24"/>
      <c r="L135" s="24"/>
      <c r="M135" s="24"/>
    </row>
    <row r="136" spans="1:14" outlineLevel="1" x14ac:dyDescent="0.25">
      <c r="A136" s="26" t="s">
        <v>216</v>
      </c>
      <c r="B136" s="56" t="s">
        <v>104</v>
      </c>
      <c r="C136" s="57"/>
      <c r="D136" s="57"/>
      <c r="E136" s="57"/>
      <c r="F136" s="53">
        <f t="shared" si="14"/>
        <v>0</v>
      </c>
      <c r="G136" s="53">
        <f t="shared" si="15"/>
        <v>0</v>
      </c>
      <c r="H136" s="24"/>
      <c r="L136" s="24"/>
      <c r="M136" s="24"/>
    </row>
    <row r="137" spans="1:14" ht="15" customHeight="1" x14ac:dyDescent="0.25">
      <c r="A137" s="45"/>
      <c r="B137" s="46" t="s">
        <v>217</v>
      </c>
      <c r="C137" s="48" t="s">
        <v>174</v>
      </c>
      <c r="D137" s="48" t="s">
        <v>175</v>
      </c>
      <c r="E137" s="47"/>
      <c r="F137" s="48" t="s">
        <v>176</v>
      </c>
      <c r="G137" s="48" t="s">
        <v>177</v>
      </c>
      <c r="H137" s="24"/>
      <c r="L137" s="24"/>
      <c r="M137" s="24"/>
    </row>
    <row r="138" spans="1:14" s="63" customFormat="1" x14ac:dyDescent="0.25">
      <c r="A138" s="26" t="s">
        <v>218</v>
      </c>
      <c r="B138" s="43" t="s">
        <v>179</v>
      </c>
      <c r="C138" s="472">
        <v>46754.142246570002</v>
      </c>
      <c r="D138" s="472">
        <v>46754.142246570002</v>
      </c>
      <c r="E138" s="53"/>
      <c r="F138" s="53">
        <f>IF($C$153=0,"",IF(C138="[for completion]","",C138/$C$153))</f>
        <v>0.90543940925277244</v>
      </c>
      <c r="G138" s="53">
        <f>IF($D$153=0,"",IF(D138="[for completion]","",D138/$D$153))</f>
        <v>0.91576585616848827</v>
      </c>
      <c r="H138" s="24"/>
      <c r="I138" s="26"/>
      <c r="J138" s="26"/>
      <c r="K138" s="26"/>
      <c r="L138" s="24"/>
      <c r="M138" s="24"/>
      <c r="N138" s="24"/>
    </row>
    <row r="139" spans="1:14" s="63" customFormat="1" x14ac:dyDescent="0.25">
      <c r="A139" s="26" t="s">
        <v>219</v>
      </c>
      <c r="B139" s="43" t="s">
        <v>181</v>
      </c>
      <c r="C139" s="472">
        <v>1335.5356426399999</v>
      </c>
      <c r="D139" s="472">
        <v>1120.2292816974254</v>
      </c>
      <c r="E139" s="53"/>
      <c r="F139" s="53">
        <f t="shared" ref="F139:F152" si="16">IF($C$153=0,"",IF(C139="[for completion]","",C139/$C$153))</f>
        <v>2.5863945849561521E-2</v>
      </c>
      <c r="G139" s="53">
        <f t="shared" ref="G139:G152" si="17">IF($D$153=0,"",IF(D139="[for completion]","",D139/$D$153))</f>
        <v>2.1941750569360808E-2</v>
      </c>
      <c r="H139" s="24"/>
      <c r="I139" s="26"/>
      <c r="J139" s="26"/>
      <c r="K139" s="26"/>
      <c r="L139" s="24"/>
      <c r="M139" s="24"/>
      <c r="N139" s="24"/>
    </row>
    <row r="140" spans="1:14" s="63" customFormat="1" x14ac:dyDescent="0.25">
      <c r="A140" s="26" t="s">
        <v>220</v>
      </c>
      <c r="B140" s="43" t="s">
        <v>183</v>
      </c>
      <c r="C140" s="472">
        <v>613.01350021000007</v>
      </c>
      <c r="D140" s="472">
        <v>850.88049999999998</v>
      </c>
      <c r="E140" s="53"/>
      <c r="F140" s="53">
        <f t="shared" si="16"/>
        <v>1.187160227572855E-2</v>
      </c>
      <c r="G140" s="53">
        <f t="shared" si="17"/>
        <v>1.666605935085326E-2</v>
      </c>
      <c r="H140" s="24"/>
      <c r="I140" s="26"/>
      <c r="J140" s="26"/>
      <c r="K140" s="26"/>
      <c r="L140" s="24"/>
      <c r="M140" s="24"/>
      <c r="N140" s="24"/>
    </row>
    <row r="141" spans="1:14" s="63" customFormat="1" x14ac:dyDescent="0.25">
      <c r="A141" s="26" t="s">
        <v>221</v>
      </c>
      <c r="B141" s="43" t="s">
        <v>185</v>
      </c>
      <c r="C141" s="472">
        <v>111.70688114000001</v>
      </c>
      <c r="D141" s="472">
        <v>127.72179627000001</v>
      </c>
      <c r="E141" s="53"/>
      <c r="F141" s="53">
        <f t="shared" si="16"/>
        <v>2.1633123314606724E-3</v>
      </c>
      <c r="G141" s="53">
        <f t="shared" si="17"/>
        <v>2.5016662586972069E-3</v>
      </c>
      <c r="H141" s="24"/>
      <c r="I141" s="26"/>
      <c r="J141" s="26"/>
      <c r="K141" s="26"/>
      <c r="L141" s="24"/>
      <c r="M141" s="24"/>
      <c r="N141" s="24"/>
    </row>
    <row r="142" spans="1:14" s="63" customFormat="1" x14ac:dyDescent="0.25">
      <c r="A142" s="26" t="s">
        <v>222</v>
      </c>
      <c r="B142" s="43" t="s">
        <v>187</v>
      </c>
      <c r="C142" s="472">
        <v>1329.2940420500001</v>
      </c>
      <c r="D142" s="472">
        <v>940.13663838000002</v>
      </c>
      <c r="E142" s="53"/>
      <c r="F142" s="53">
        <f t="shared" si="16"/>
        <v>2.5743071187350908E-2</v>
      </c>
      <c r="G142" s="53">
        <f t="shared" si="17"/>
        <v>1.841430496192209E-2</v>
      </c>
      <c r="H142" s="24"/>
      <c r="I142" s="26"/>
      <c r="J142" s="26"/>
      <c r="K142" s="26"/>
      <c r="L142" s="24"/>
      <c r="M142" s="24"/>
      <c r="N142" s="24"/>
    </row>
    <row r="143" spans="1:14" s="63" customFormat="1" x14ac:dyDescent="0.25">
      <c r="A143" s="26" t="s">
        <v>223</v>
      </c>
      <c r="B143" s="43" t="s">
        <v>189</v>
      </c>
      <c r="C143" s="472">
        <v>13.64954786</v>
      </c>
      <c r="D143" s="472">
        <v>11.06664185</v>
      </c>
      <c r="E143" s="43"/>
      <c r="F143" s="53">
        <f t="shared" si="16"/>
        <v>2.6433676155897219E-4</v>
      </c>
      <c r="G143" s="53">
        <f t="shared" si="17"/>
        <v>2.1676053204502455E-4</v>
      </c>
      <c r="H143" s="24"/>
      <c r="I143" s="26"/>
      <c r="J143" s="26"/>
      <c r="K143" s="26"/>
      <c r="L143" s="24"/>
      <c r="M143" s="24"/>
      <c r="N143" s="24"/>
    </row>
    <row r="144" spans="1:14" x14ac:dyDescent="0.25">
      <c r="A144" s="26" t="s">
        <v>224</v>
      </c>
      <c r="B144" s="43" t="s">
        <v>191</v>
      </c>
      <c r="C144" s="472">
        <v>646.67642354999998</v>
      </c>
      <c r="D144" s="472">
        <v>624.5075261070001</v>
      </c>
      <c r="E144" s="43"/>
      <c r="F144" s="53">
        <f t="shared" si="16"/>
        <v>1.2523517506296744E-2</v>
      </c>
      <c r="G144" s="53">
        <f t="shared" si="17"/>
        <v>1.2232128360156103E-2</v>
      </c>
      <c r="H144" s="24"/>
      <c r="L144" s="24"/>
      <c r="M144" s="24"/>
    </row>
    <row r="145" spans="1:13" x14ac:dyDescent="0.25">
      <c r="A145" s="26" t="s">
        <v>225</v>
      </c>
      <c r="B145" s="43" t="s">
        <v>193</v>
      </c>
      <c r="C145" s="472">
        <v>0</v>
      </c>
      <c r="D145" s="472">
        <v>0</v>
      </c>
      <c r="E145" s="43"/>
      <c r="F145" s="53">
        <f t="shared" si="16"/>
        <v>0</v>
      </c>
      <c r="G145" s="53">
        <f t="shared" si="17"/>
        <v>0</v>
      </c>
      <c r="H145" s="24"/>
      <c r="L145" s="24"/>
      <c r="M145" s="24"/>
    </row>
    <row r="146" spans="1:13" x14ac:dyDescent="0.25">
      <c r="A146" s="26" t="s">
        <v>226</v>
      </c>
      <c r="B146" s="43" t="s">
        <v>195</v>
      </c>
      <c r="C146" s="472">
        <v>0</v>
      </c>
      <c r="D146" s="472">
        <v>0</v>
      </c>
      <c r="E146" s="43"/>
      <c r="F146" s="53">
        <f t="shared" si="16"/>
        <v>0</v>
      </c>
      <c r="G146" s="53">
        <f t="shared" si="17"/>
        <v>0</v>
      </c>
      <c r="H146" s="24"/>
      <c r="L146" s="24"/>
      <c r="M146" s="24"/>
    </row>
    <row r="147" spans="1:13" x14ac:dyDescent="0.25">
      <c r="A147" s="26" t="s">
        <v>227</v>
      </c>
      <c r="B147" s="43" t="s">
        <v>197</v>
      </c>
      <c r="C147" s="472">
        <v>0</v>
      </c>
      <c r="D147" s="472">
        <v>0</v>
      </c>
      <c r="E147" s="43"/>
      <c r="F147" s="53">
        <f t="shared" si="16"/>
        <v>0</v>
      </c>
      <c r="G147" s="53">
        <f t="shared" si="17"/>
        <v>0</v>
      </c>
      <c r="H147" s="24"/>
      <c r="L147" s="24"/>
      <c r="M147" s="24"/>
    </row>
    <row r="148" spans="1:13" x14ac:dyDescent="0.25">
      <c r="A148" s="26" t="s">
        <v>228</v>
      </c>
      <c r="B148" s="43" t="s">
        <v>199</v>
      </c>
      <c r="C148" s="472">
        <v>22.998418860000001</v>
      </c>
      <c r="D148" s="472">
        <v>25.774170710000003</v>
      </c>
      <c r="E148" s="43"/>
      <c r="F148" s="53">
        <f t="shared" si="16"/>
        <v>4.4538673550093618E-4</v>
      </c>
      <c r="G148" s="53">
        <f t="shared" si="17"/>
        <v>5.0483453172552875E-4</v>
      </c>
      <c r="H148" s="24"/>
      <c r="L148" s="24"/>
      <c r="M148" s="24"/>
    </row>
    <row r="149" spans="1:13" x14ac:dyDescent="0.25">
      <c r="A149" s="26" t="s">
        <v>229</v>
      </c>
      <c r="B149" s="43" t="s">
        <v>201</v>
      </c>
      <c r="C149" s="472">
        <v>0</v>
      </c>
      <c r="D149" s="472">
        <v>0</v>
      </c>
      <c r="E149" s="43"/>
      <c r="F149" s="53">
        <f t="shared" si="16"/>
        <v>0</v>
      </c>
      <c r="G149" s="53">
        <f t="shared" si="17"/>
        <v>0</v>
      </c>
      <c r="H149" s="24"/>
      <c r="L149" s="24"/>
      <c r="M149" s="24"/>
    </row>
    <row r="150" spans="1:13" x14ac:dyDescent="0.25">
      <c r="A150" s="26" t="s">
        <v>230</v>
      </c>
      <c r="B150" s="43" t="s">
        <v>203</v>
      </c>
      <c r="C150" s="472">
        <v>0</v>
      </c>
      <c r="D150" s="472">
        <v>0</v>
      </c>
      <c r="E150" s="43"/>
      <c r="F150" s="53">
        <f t="shared" si="16"/>
        <v>0</v>
      </c>
      <c r="G150" s="53">
        <f t="shared" si="17"/>
        <v>0</v>
      </c>
      <c r="H150" s="24"/>
      <c r="L150" s="24"/>
      <c r="M150" s="24"/>
    </row>
    <row r="151" spans="1:13" x14ac:dyDescent="0.25">
      <c r="A151" s="26" t="s">
        <v>231</v>
      </c>
      <c r="B151" s="43" t="s">
        <v>205</v>
      </c>
      <c r="C151" s="472">
        <v>0</v>
      </c>
      <c r="D151" s="472">
        <v>0</v>
      </c>
      <c r="E151" s="43"/>
      <c r="F151" s="53">
        <f t="shared" si="16"/>
        <v>0</v>
      </c>
      <c r="G151" s="53">
        <f t="shared" si="17"/>
        <v>0</v>
      </c>
      <c r="H151" s="24"/>
      <c r="L151" s="24"/>
      <c r="M151" s="24"/>
    </row>
    <row r="152" spans="1:13" x14ac:dyDescent="0.25">
      <c r="A152" s="26" t="s">
        <v>232</v>
      </c>
      <c r="B152" s="43" t="s">
        <v>100</v>
      </c>
      <c r="C152" s="472">
        <v>809.94737090000001</v>
      </c>
      <c r="D152" s="472">
        <v>600.23157766453323</v>
      </c>
      <c r="E152" s="43"/>
      <c r="F152" s="53">
        <f t="shared" si="16"/>
        <v>1.5685418099769182E-2</v>
      </c>
      <c r="G152" s="53">
        <f t="shared" si="17"/>
        <v>1.1756639266751794E-2</v>
      </c>
      <c r="H152" s="24"/>
      <c r="L152" s="24"/>
      <c r="M152" s="24"/>
    </row>
    <row r="153" spans="1:13" x14ac:dyDescent="0.25">
      <c r="A153" s="26" t="s">
        <v>233</v>
      </c>
      <c r="B153" s="61" t="s">
        <v>102</v>
      </c>
      <c r="C153" s="472">
        <f>SUM(C138:C152)</f>
        <v>51636.964073780007</v>
      </c>
      <c r="D153" s="472">
        <f>SUM(D138:D152)</f>
        <v>51054.690379248954</v>
      </c>
      <c r="E153" s="43"/>
      <c r="F153" s="64">
        <f>SUM(F138:F152)</f>
        <v>1</v>
      </c>
      <c r="G153" s="64">
        <f>SUM(G138:G152)</f>
        <v>1</v>
      </c>
      <c r="H153" s="24"/>
      <c r="L153" s="24"/>
      <c r="M153" s="24"/>
    </row>
    <row r="154" spans="1:13" outlineLevel="1" x14ac:dyDescent="0.25">
      <c r="A154" s="26" t="s">
        <v>234</v>
      </c>
      <c r="B154" s="56" t="s">
        <v>1695</v>
      </c>
      <c r="C154" s="472">
        <v>800.80960972000003</v>
      </c>
      <c r="D154" s="472">
        <v>590.54616527999997</v>
      </c>
      <c r="E154" s="43"/>
      <c r="F154" s="53">
        <f t="shared" ref="F154:F162" si="18">IF($C$153=0,"",IF(C154="[for completion]","",C154/$C$153))</f>
        <v>1.5508456472688557E-2</v>
      </c>
      <c r="G154" s="53">
        <f t="shared" ref="G154:G162" si="19">IF($D$153=0,"",IF(D154="[for completion]","",D154/$D$153))</f>
        <v>1.1566932653851249E-2</v>
      </c>
      <c r="H154" s="24"/>
      <c r="L154" s="24"/>
      <c r="M154" s="24"/>
    </row>
    <row r="155" spans="1:13" outlineLevel="1" x14ac:dyDescent="0.25">
      <c r="A155" s="26" t="s">
        <v>235</v>
      </c>
      <c r="B155" s="56" t="s">
        <v>1696</v>
      </c>
      <c r="C155" s="472">
        <v>9.13776118</v>
      </c>
      <c r="D155" s="472">
        <v>9.685412384533258</v>
      </c>
      <c r="E155" s="43"/>
      <c r="F155" s="53">
        <f t="shared" si="18"/>
        <v>1.7696162708062717E-4</v>
      </c>
      <c r="G155" s="53">
        <f t="shared" si="19"/>
        <v>1.89706612900543E-4</v>
      </c>
      <c r="H155" s="24"/>
      <c r="L155" s="24"/>
      <c r="M155" s="24"/>
    </row>
    <row r="156" spans="1:13" outlineLevel="1" x14ac:dyDescent="0.25">
      <c r="A156" s="26" t="s">
        <v>236</v>
      </c>
      <c r="B156" s="56" t="s">
        <v>104</v>
      </c>
      <c r="E156" s="43"/>
      <c r="F156" s="53">
        <f t="shared" si="18"/>
        <v>0</v>
      </c>
      <c r="G156" s="53">
        <f t="shared" si="19"/>
        <v>0</v>
      </c>
      <c r="H156" s="24"/>
      <c r="L156" s="24"/>
      <c r="M156" s="24"/>
    </row>
    <row r="157" spans="1:13" outlineLevel="1" x14ac:dyDescent="0.25">
      <c r="A157" s="26" t="s">
        <v>237</v>
      </c>
      <c r="B157" s="56" t="s">
        <v>104</v>
      </c>
      <c r="E157" s="43"/>
      <c r="F157" s="53">
        <f t="shared" si="18"/>
        <v>0</v>
      </c>
      <c r="G157" s="53">
        <f t="shared" si="19"/>
        <v>0</v>
      </c>
      <c r="H157" s="24"/>
      <c r="L157" s="24"/>
      <c r="M157" s="24"/>
    </row>
    <row r="158" spans="1:13" outlineLevel="1" x14ac:dyDescent="0.25">
      <c r="A158" s="26" t="s">
        <v>238</v>
      </c>
      <c r="B158" s="56" t="s">
        <v>104</v>
      </c>
      <c r="E158" s="43"/>
      <c r="F158" s="53">
        <f t="shared" si="18"/>
        <v>0</v>
      </c>
      <c r="G158" s="53">
        <f t="shared" si="19"/>
        <v>0</v>
      </c>
      <c r="H158" s="24"/>
      <c r="L158" s="24"/>
      <c r="M158" s="24"/>
    </row>
    <row r="159" spans="1:13" outlineLevel="1" x14ac:dyDescent="0.25">
      <c r="A159" s="26" t="s">
        <v>239</v>
      </c>
      <c r="B159" s="56" t="s">
        <v>104</v>
      </c>
      <c r="E159" s="43"/>
      <c r="F159" s="53">
        <f t="shared" si="18"/>
        <v>0</v>
      </c>
      <c r="G159" s="53">
        <f t="shared" si="19"/>
        <v>0</v>
      </c>
      <c r="H159" s="24"/>
      <c r="L159" s="24"/>
      <c r="M159" s="24"/>
    </row>
    <row r="160" spans="1:13" outlineLevel="1" x14ac:dyDescent="0.25">
      <c r="A160" s="26" t="s">
        <v>240</v>
      </c>
      <c r="B160" s="56" t="s">
        <v>104</v>
      </c>
      <c r="E160" s="43"/>
      <c r="F160" s="53">
        <f t="shared" si="18"/>
        <v>0</v>
      </c>
      <c r="G160" s="53">
        <f t="shared" si="19"/>
        <v>0</v>
      </c>
      <c r="H160" s="24"/>
      <c r="L160" s="24"/>
      <c r="M160" s="24"/>
    </row>
    <row r="161" spans="1:13" outlineLevel="1" x14ac:dyDescent="0.25">
      <c r="A161" s="26" t="s">
        <v>241</v>
      </c>
      <c r="B161" s="56" t="s">
        <v>104</v>
      </c>
      <c r="E161" s="43"/>
      <c r="F161" s="53">
        <f t="shared" si="18"/>
        <v>0</v>
      </c>
      <c r="G161" s="53">
        <f t="shared" si="19"/>
        <v>0</v>
      </c>
      <c r="H161" s="24"/>
      <c r="L161" s="24"/>
      <c r="M161" s="24"/>
    </row>
    <row r="162" spans="1:13" outlineLevel="1" x14ac:dyDescent="0.25">
      <c r="A162" s="26" t="s">
        <v>242</v>
      </c>
      <c r="B162" s="56" t="s">
        <v>104</v>
      </c>
      <c r="C162" s="57"/>
      <c r="D162" s="57"/>
      <c r="E162" s="57"/>
      <c r="F162" s="53">
        <f t="shared" si="18"/>
        <v>0</v>
      </c>
      <c r="G162" s="53">
        <f t="shared" si="19"/>
        <v>0</v>
      </c>
      <c r="H162" s="24"/>
      <c r="L162" s="24"/>
      <c r="M162" s="24"/>
    </row>
    <row r="163" spans="1:13" ht="15" customHeight="1" x14ac:dyDescent="0.25">
      <c r="A163" s="45"/>
      <c r="B163" s="46" t="s">
        <v>243</v>
      </c>
      <c r="C163" s="45" t="s">
        <v>174</v>
      </c>
      <c r="D163" s="45" t="s">
        <v>175</v>
      </c>
      <c r="E163" s="47"/>
      <c r="F163" s="45" t="s">
        <v>176</v>
      </c>
      <c r="G163" s="45" t="s">
        <v>177</v>
      </c>
      <c r="H163" s="24"/>
      <c r="L163" s="24"/>
      <c r="M163" s="24"/>
    </row>
    <row r="164" spans="1:13" x14ac:dyDescent="0.25">
      <c r="A164" s="26" t="s">
        <v>245</v>
      </c>
      <c r="B164" s="24" t="s">
        <v>246</v>
      </c>
      <c r="C164" s="472">
        <v>43004.676538844396</v>
      </c>
      <c r="D164" s="472">
        <v>3306.5</v>
      </c>
      <c r="E164" s="65"/>
      <c r="F164" s="65">
        <f>IF($C$167=0,"",IF(C164="[for completion]","",C164/$C$167))</f>
        <v>0.84232567506321732</v>
      </c>
      <c r="G164" s="65">
        <f t="shared" ref="G164" si="20">IF($D$167=0,"",IF(D164="[for completion]","",D164/$D$167))</f>
        <v>6.476388311119638E-2</v>
      </c>
      <c r="H164" s="24"/>
      <c r="L164" s="24"/>
      <c r="M164" s="24"/>
    </row>
    <row r="165" spans="1:13" x14ac:dyDescent="0.25">
      <c r="A165" s="26" t="s">
        <v>247</v>
      </c>
      <c r="B165" s="24" t="s">
        <v>248</v>
      </c>
      <c r="C165" s="472">
        <v>1374.0411814500001</v>
      </c>
      <c r="D165" s="472">
        <v>47748.190379248925</v>
      </c>
      <c r="E165" s="65"/>
      <c r="F165" s="65">
        <f t="shared" ref="F165:F166" si="21">IF($C$167=0,"",IF(C165="[for completion]","",C165/$C$167))</f>
        <v>2.6913123382851348E-2</v>
      </c>
      <c r="G165" s="65">
        <f>IF($D$167=0,"",IF(D165="[for completion]","",D165/$D$167))</f>
        <v>0.93523611688880359</v>
      </c>
      <c r="H165" s="24"/>
      <c r="L165" s="24"/>
      <c r="M165" s="24"/>
    </row>
    <row r="166" spans="1:13" x14ac:dyDescent="0.25">
      <c r="A166" s="26" t="s">
        <v>249</v>
      </c>
      <c r="B166" s="24" t="s">
        <v>100</v>
      </c>
      <c r="C166" s="472">
        <v>6675.9726589545298</v>
      </c>
      <c r="D166" s="472">
        <v>0</v>
      </c>
      <c r="E166" s="65"/>
      <c r="F166" s="65">
        <f t="shared" si="21"/>
        <v>0.13076120155393137</v>
      </c>
      <c r="G166" s="65">
        <f t="shared" ref="G166" si="22">IF($D$167=0,"",IF(D166="[for completion]","",D166/$D$167))</f>
        <v>0</v>
      </c>
      <c r="H166" s="24"/>
      <c r="L166" s="24"/>
      <c r="M166" s="24"/>
    </row>
    <row r="167" spans="1:13" x14ac:dyDescent="0.25">
      <c r="A167" s="26" t="s">
        <v>250</v>
      </c>
      <c r="B167" s="66" t="s">
        <v>102</v>
      </c>
      <c r="C167" s="472">
        <f>SUM(C164:C166)</f>
        <v>51054.690379248925</v>
      </c>
      <c r="D167" s="472">
        <f>SUM(D164:D166)</f>
        <v>51054.690379248925</v>
      </c>
      <c r="E167" s="65"/>
      <c r="F167" s="65">
        <f>SUM(F164:F166)</f>
        <v>1</v>
      </c>
      <c r="G167" s="65">
        <f>SUM(G164:G166)</f>
        <v>1</v>
      </c>
      <c r="H167" s="24"/>
      <c r="L167" s="24"/>
      <c r="M167" s="24"/>
    </row>
    <row r="168" spans="1:13" outlineLevel="1" x14ac:dyDescent="0.25">
      <c r="A168" s="26" t="s">
        <v>251</v>
      </c>
      <c r="B168" s="66"/>
      <c r="C168" s="24"/>
      <c r="D168" s="24"/>
      <c r="E168" s="65"/>
      <c r="F168" s="65"/>
      <c r="G168" s="22"/>
      <c r="H168" s="24"/>
      <c r="L168" s="24"/>
      <c r="M168" s="24"/>
    </row>
    <row r="169" spans="1:13" outlineLevel="1" x14ac:dyDescent="0.25">
      <c r="A169" s="26" t="s">
        <v>252</v>
      </c>
      <c r="B169" s="66"/>
      <c r="C169" s="24"/>
      <c r="D169" s="24"/>
      <c r="E169" s="65"/>
      <c r="F169" s="65"/>
      <c r="G169" s="22"/>
      <c r="H169" s="24"/>
      <c r="L169" s="24"/>
      <c r="M169" s="24"/>
    </row>
    <row r="170" spans="1:13" outlineLevel="1" x14ac:dyDescent="0.25">
      <c r="A170" s="26" t="s">
        <v>253</v>
      </c>
      <c r="B170" s="66"/>
      <c r="C170" s="24"/>
      <c r="D170" s="24"/>
      <c r="E170" s="65"/>
      <c r="F170" s="65"/>
      <c r="G170" s="22"/>
      <c r="H170" s="24"/>
      <c r="L170" s="24"/>
      <c r="M170" s="24"/>
    </row>
    <row r="171" spans="1:13" outlineLevel="1" x14ac:dyDescent="0.25">
      <c r="A171" s="26" t="s">
        <v>254</v>
      </c>
      <c r="B171" s="66"/>
      <c r="C171" s="24"/>
      <c r="D171" s="24"/>
      <c r="E171" s="65"/>
      <c r="F171" s="65"/>
      <c r="G171" s="22"/>
      <c r="H171" s="24"/>
      <c r="L171" s="24"/>
      <c r="M171" s="24"/>
    </row>
    <row r="172" spans="1:13" outlineLevel="1" x14ac:dyDescent="0.25">
      <c r="A172" s="26" t="s">
        <v>255</v>
      </c>
      <c r="B172" s="66"/>
      <c r="C172" s="24"/>
      <c r="D172" s="24"/>
      <c r="E172" s="65"/>
      <c r="F172" s="65"/>
      <c r="G172" s="22"/>
      <c r="H172" s="24"/>
      <c r="L172" s="24"/>
      <c r="M172" s="24"/>
    </row>
    <row r="173" spans="1:13" ht="15" customHeight="1" x14ac:dyDescent="0.25">
      <c r="A173" s="45"/>
      <c r="B173" s="46" t="s">
        <v>256</v>
      </c>
      <c r="C173" s="45" t="s">
        <v>66</v>
      </c>
      <c r="D173" s="45"/>
      <c r="E173" s="47"/>
      <c r="F173" s="48" t="s">
        <v>257</v>
      </c>
      <c r="G173" s="48"/>
      <c r="H173" s="24"/>
      <c r="L173" s="24"/>
      <c r="M173" s="24"/>
    </row>
    <row r="174" spans="1:13" ht="15" customHeight="1" x14ac:dyDescent="0.25">
      <c r="A174" s="26" t="s">
        <v>258</v>
      </c>
      <c r="B174" s="43" t="s">
        <v>259</v>
      </c>
      <c r="C174" s="472">
        <v>18.675999999999998</v>
      </c>
      <c r="D174" s="40"/>
      <c r="E174" s="32"/>
      <c r="F174" s="53">
        <f>IF($C$179=0,"",IF(C174="[for completion]","",C174/$C$179))</f>
        <v>2.0338732020107855E-2</v>
      </c>
      <c r="G174" s="53"/>
      <c r="H174" s="24"/>
      <c r="L174" s="24"/>
      <c r="M174" s="24"/>
    </row>
    <row r="175" spans="1:13" ht="30.75" customHeight="1" x14ac:dyDescent="0.25">
      <c r="A175" s="26" t="s">
        <v>9</v>
      </c>
      <c r="B175" s="43" t="s">
        <v>1537</v>
      </c>
      <c r="C175" s="26">
        <v>0</v>
      </c>
      <c r="E175" s="55"/>
      <c r="F175" s="53">
        <f>IF($C$179=0,"",IF(C175="[for completion]","",C175/$C$179))</f>
        <v>0</v>
      </c>
      <c r="G175" s="53"/>
      <c r="H175" s="24"/>
      <c r="L175" s="24"/>
      <c r="M175" s="24"/>
    </row>
    <row r="176" spans="1:13" x14ac:dyDescent="0.25">
      <c r="A176" s="26" t="s">
        <v>260</v>
      </c>
      <c r="B176" s="43" t="s">
        <v>261</v>
      </c>
      <c r="C176" s="26">
        <v>0</v>
      </c>
      <c r="E176" s="55"/>
      <c r="F176" s="53"/>
      <c r="G176" s="53"/>
      <c r="H176" s="24"/>
      <c r="L176" s="24"/>
      <c r="M176" s="24"/>
    </row>
    <row r="177" spans="1:13" x14ac:dyDescent="0.25">
      <c r="A177" s="26" t="s">
        <v>262</v>
      </c>
      <c r="B177" s="43" t="s">
        <v>263</v>
      </c>
      <c r="C177" s="472">
        <v>899.572</v>
      </c>
      <c r="E177" s="55"/>
      <c r="F177" s="53">
        <f t="shared" ref="F177:F187" si="23">IF($C$179=0,"",IF(C177="[for completion]","",C177/$C$179))</f>
        <v>0.97966126797989206</v>
      </c>
      <c r="G177" s="53"/>
      <c r="H177" s="24"/>
      <c r="L177" s="24"/>
      <c r="M177" s="24"/>
    </row>
    <row r="178" spans="1:13" x14ac:dyDescent="0.25">
      <c r="A178" s="26" t="s">
        <v>264</v>
      </c>
      <c r="B178" s="43" t="s">
        <v>100</v>
      </c>
      <c r="C178" s="26">
        <v>0</v>
      </c>
      <c r="E178" s="55"/>
      <c r="F178" s="53">
        <f t="shared" si="23"/>
        <v>0</v>
      </c>
      <c r="G178" s="53"/>
      <c r="H178" s="24"/>
      <c r="L178" s="24"/>
      <c r="M178" s="24"/>
    </row>
    <row r="179" spans="1:13" x14ac:dyDescent="0.25">
      <c r="A179" s="26" t="s">
        <v>10</v>
      </c>
      <c r="B179" s="61" t="s">
        <v>102</v>
      </c>
      <c r="C179" s="472">
        <f>SUM(C174:C178)</f>
        <v>918.24800000000005</v>
      </c>
      <c r="E179" s="55"/>
      <c r="F179" s="55">
        <f>SUM(F174:F178)</f>
        <v>0.99999999999999989</v>
      </c>
      <c r="G179" s="53"/>
      <c r="H179" s="24"/>
      <c r="L179" s="24"/>
      <c r="M179" s="24"/>
    </row>
    <row r="180" spans="1:13" outlineLevel="1" x14ac:dyDescent="0.25">
      <c r="A180" s="26" t="s">
        <v>265</v>
      </c>
      <c r="B180" s="67" t="s">
        <v>266</v>
      </c>
      <c r="C180" s="26">
        <v>0</v>
      </c>
      <c r="E180" s="55"/>
      <c r="F180" s="53">
        <f t="shared" si="23"/>
        <v>0</v>
      </c>
      <c r="G180" s="53"/>
      <c r="H180" s="24"/>
      <c r="L180" s="24"/>
      <c r="M180" s="24"/>
    </row>
    <row r="181" spans="1:13" s="67" customFormat="1" ht="30" outlineLevel="1" x14ac:dyDescent="0.25">
      <c r="A181" s="26" t="s">
        <v>267</v>
      </c>
      <c r="B181" s="67" t="s">
        <v>268</v>
      </c>
      <c r="C181" s="67">
        <v>0</v>
      </c>
      <c r="F181" s="53">
        <f t="shared" si="23"/>
        <v>0</v>
      </c>
    </row>
    <row r="182" spans="1:13" ht="30" outlineLevel="1" x14ac:dyDescent="0.25">
      <c r="A182" s="26" t="s">
        <v>269</v>
      </c>
      <c r="B182" s="67" t="s">
        <v>270</v>
      </c>
      <c r="C182" s="26">
        <v>0</v>
      </c>
      <c r="E182" s="55"/>
      <c r="F182" s="53">
        <f t="shared" si="23"/>
        <v>0</v>
      </c>
      <c r="G182" s="53"/>
      <c r="H182" s="24"/>
      <c r="L182" s="24"/>
      <c r="M182" s="24"/>
    </row>
    <row r="183" spans="1:13" outlineLevel="1" x14ac:dyDescent="0.25">
      <c r="A183" s="26" t="s">
        <v>271</v>
      </c>
      <c r="B183" s="67" t="s">
        <v>272</v>
      </c>
      <c r="C183" s="26">
        <v>0</v>
      </c>
      <c r="E183" s="55"/>
      <c r="F183" s="53">
        <f t="shared" si="23"/>
        <v>0</v>
      </c>
      <c r="G183" s="53"/>
      <c r="H183" s="24"/>
      <c r="L183" s="24"/>
      <c r="M183" s="24"/>
    </row>
    <row r="184" spans="1:13" s="67" customFormat="1" ht="30" outlineLevel="1" x14ac:dyDescent="0.25">
      <c r="A184" s="26" t="s">
        <v>273</v>
      </c>
      <c r="B184" s="67" t="s">
        <v>274</v>
      </c>
      <c r="C184" s="67">
        <v>0</v>
      </c>
      <c r="F184" s="53">
        <f t="shared" si="23"/>
        <v>0</v>
      </c>
    </row>
    <row r="185" spans="1:13" ht="30" outlineLevel="1" x14ac:dyDescent="0.25">
      <c r="A185" s="26" t="s">
        <v>275</v>
      </c>
      <c r="B185" s="67" t="s">
        <v>276</v>
      </c>
      <c r="C185" s="26">
        <v>0</v>
      </c>
      <c r="E185" s="55"/>
      <c r="F185" s="53">
        <f t="shared" si="23"/>
        <v>0</v>
      </c>
      <c r="G185" s="53"/>
      <c r="H185" s="24"/>
      <c r="L185" s="24"/>
      <c r="M185" s="24"/>
    </row>
    <row r="186" spans="1:13" outlineLevel="1" x14ac:dyDescent="0.25">
      <c r="A186" s="26" t="s">
        <v>277</v>
      </c>
      <c r="B186" s="67" t="s">
        <v>278</v>
      </c>
      <c r="E186" s="55"/>
      <c r="F186" s="53">
        <f t="shared" si="23"/>
        <v>0</v>
      </c>
      <c r="G186" s="53"/>
      <c r="H186" s="24"/>
      <c r="L186" s="24"/>
      <c r="M186" s="24"/>
    </row>
    <row r="187" spans="1:13" outlineLevel="1" x14ac:dyDescent="0.25">
      <c r="A187" s="26" t="s">
        <v>279</v>
      </c>
      <c r="B187" s="67" t="s">
        <v>280</v>
      </c>
      <c r="C187" s="472">
        <v>918.24800000000005</v>
      </c>
      <c r="E187" s="55"/>
      <c r="F187" s="53">
        <f t="shared" si="23"/>
        <v>1</v>
      </c>
      <c r="G187" s="53"/>
      <c r="H187" s="24"/>
      <c r="L187" s="24"/>
      <c r="M187" s="24"/>
    </row>
    <row r="188" spans="1:13" outlineLevel="1" x14ac:dyDescent="0.25">
      <c r="A188" s="26" t="s">
        <v>281</v>
      </c>
      <c r="B188" s="67"/>
      <c r="E188" s="55"/>
      <c r="F188" s="53"/>
      <c r="G188" s="53"/>
      <c r="H188" s="24"/>
      <c r="L188" s="24"/>
      <c r="M188" s="24"/>
    </row>
    <row r="189" spans="1:13" outlineLevel="1" x14ac:dyDescent="0.25">
      <c r="A189" s="26" t="s">
        <v>282</v>
      </c>
      <c r="B189" s="67"/>
      <c r="E189" s="55"/>
      <c r="F189" s="53"/>
      <c r="G189" s="53"/>
      <c r="H189" s="24"/>
      <c r="L189" s="24"/>
      <c r="M189" s="24"/>
    </row>
    <row r="190" spans="1:13" outlineLevel="1" x14ac:dyDescent="0.25">
      <c r="A190" s="26" t="s">
        <v>283</v>
      </c>
      <c r="B190" s="67"/>
      <c r="E190" s="55"/>
      <c r="F190" s="53"/>
      <c r="G190" s="53"/>
      <c r="H190" s="24"/>
      <c r="L190" s="24"/>
      <c r="M190" s="24"/>
    </row>
    <row r="191" spans="1:13" outlineLevel="1" x14ac:dyDescent="0.25">
      <c r="A191" s="26" t="s">
        <v>284</v>
      </c>
      <c r="B191" s="56"/>
      <c r="E191" s="55"/>
      <c r="F191" s="53">
        <f t="shared" ref="F191" si="24">IF($C$179=0,"",IF(C191="[for completion]","",C191/$C$179))</f>
        <v>0</v>
      </c>
      <c r="G191" s="53"/>
      <c r="H191" s="24"/>
      <c r="L191" s="24"/>
      <c r="M191" s="24"/>
    </row>
    <row r="192" spans="1:13" ht="15" customHeight="1" x14ac:dyDescent="0.25">
      <c r="A192" s="45"/>
      <c r="B192" s="46" t="s">
        <v>285</v>
      </c>
      <c r="C192" s="45" t="s">
        <v>66</v>
      </c>
      <c r="D192" s="45"/>
      <c r="E192" s="47"/>
      <c r="F192" s="48" t="s">
        <v>257</v>
      </c>
      <c r="G192" s="48"/>
      <c r="H192" s="24"/>
      <c r="L192" s="24"/>
      <c r="M192" s="24"/>
    </row>
    <row r="193" spans="1:13" x14ac:dyDescent="0.25">
      <c r="A193" s="26" t="s">
        <v>286</v>
      </c>
      <c r="B193" s="43" t="s">
        <v>287</v>
      </c>
      <c r="C193" s="472">
        <v>9.0439542100000008</v>
      </c>
      <c r="E193" s="52"/>
      <c r="F193" s="53">
        <f t="shared" ref="F193:F206" si="25">IF($C$208=0,"",IF(C193="[for completion]","",C193/$C$208))</f>
        <v>0.484248104712447</v>
      </c>
      <c r="G193" s="53"/>
      <c r="H193" s="24"/>
      <c r="L193" s="24"/>
      <c r="M193" s="24"/>
    </row>
    <row r="194" spans="1:13" x14ac:dyDescent="0.25">
      <c r="A194" s="26" t="s">
        <v>288</v>
      </c>
      <c r="B194" s="43" t="s">
        <v>289</v>
      </c>
      <c r="C194" s="472">
        <v>9.4830013000000015</v>
      </c>
      <c r="E194" s="55"/>
      <c r="F194" s="53">
        <f t="shared" si="25"/>
        <v>0.50775637512993022</v>
      </c>
      <c r="G194" s="55"/>
      <c r="H194" s="24"/>
      <c r="L194" s="24"/>
      <c r="M194" s="24"/>
    </row>
    <row r="195" spans="1:13" x14ac:dyDescent="0.25">
      <c r="A195" s="26" t="s">
        <v>290</v>
      </c>
      <c r="B195" s="43" t="s">
        <v>291</v>
      </c>
      <c r="C195" s="472">
        <v>2.0724219999999998E-2</v>
      </c>
      <c r="E195" s="55"/>
      <c r="F195" s="53">
        <f t="shared" si="25"/>
        <v>1.1096544745380558E-3</v>
      </c>
      <c r="G195" s="55"/>
      <c r="H195" s="24"/>
      <c r="L195" s="24"/>
      <c r="M195" s="24"/>
    </row>
    <row r="196" spans="1:13" x14ac:dyDescent="0.25">
      <c r="A196" s="26" t="s">
        <v>292</v>
      </c>
      <c r="B196" s="43" t="s">
        <v>293</v>
      </c>
      <c r="C196" s="472">
        <v>0</v>
      </c>
      <c r="E196" s="55"/>
      <c r="F196" s="53">
        <f t="shared" si="25"/>
        <v>0</v>
      </c>
      <c r="G196" s="55"/>
      <c r="H196" s="24"/>
      <c r="L196" s="24"/>
      <c r="M196" s="24"/>
    </row>
    <row r="197" spans="1:13" x14ac:dyDescent="0.25">
      <c r="A197" s="26" t="s">
        <v>294</v>
      </c>
      <c r="B197" s="43" t="s">
        <v>295</v>
      </c>
      <c r="C197" s="472">
        <v>0</v>
      </c>
      <c r="E197" s="55"/>
      <c r="F197" s="53">
        <f t="shared" si="25"/>
        <v>0</v>
      </c>
      <c r="G197" s="55"/>
      <c r="H197" s="24"/>
      <c r="L197" s="24"/>
      <c r="M197" s="24"/>
    </row>
    <row r="198" spans="1:13" x14ac:dyDescent="0.25">
      <c r="A198" s="26" t="s">
        <v>296</v>
      </c>
      <c r="B198" s="43" t="s">
        <v>297</v>
      </c>
      <c r="C198" s="472">
        <v>0</v>
      </c>
      <c r="E198" s="55"/>
      <c r="F198" s="53">
        <f t="shared" si="25"/>
        <v>0</v>
      </c>
      <c r="G198" s="55"/>
      <c r="H198" s="24"/>
      <c r="L198" s="24"/>
      <c r="M198" s="24"/>
    </row>
    <row r="199" spans="1:13" x14ac:dyDescent="0.25">
      <c r="A199" s="26" t="s">
        <v>298</v>
      </c>
      <c r="B199" s="43" t="s">
        <v>299</v>
      </c>
      <c r="C199" s="472">
        <v>0</v>
      </c>
      <c r="E199" s="55"/>
      <c r="F199" s="53">
        <f t="shared" si="25"/>
        <v>0</v>
      </c>
      <c r="G199" s="55"/>
      <c r="H199" s="24"/>
      <c r="L199" s="24"/>
      <c r="M199" s="24"/>
    </row>
    <row r="200" spans="1:13" x14ac:dyDescent="0.25">
      <c r="A200" s="26" t="s">
        <v>300</v>
      </c>
      <c r="B200" s="43" t="s">
        <v>12</v>
      </c>
      <c r="C200" s="472">
        <v>0</v>
      </c>
      <c r="E200" s="55"/>
      <c r="F200" s="53">
        <f t="shared" si="25"/>
        <v>0</v>
      </c>
      <c r="G200" s="55"/>
      <c r="H200" s="24"/>
      <c r="L200" s="24"/>
      <c r="M200" s="24"/>
    </row>
    <row r="201" spans="1:13" x14ac:dyDescent="0.25">
      <c r="A201" s="26" t="s">
        <v>301</v>
      </c>
      <c r="B201" s="43" t="s">
        <v>302</v>
      </c>
      <c r="C201" s="472">
        <v>0</v>
      </c>
      <c r="E201" s="55"/>
      <c r="F201" s="53">
        <f t="shared" si="25"/>
        <v>0</v>
      </c>
      <c r="G201" s="55"/>
      <c r="H201" s="24"/>
      <c r="L201" s="24"/>
      <c r="M201" s="24"/>
    </row>
    <row r="202" spans="1:13" x14ac:dyDescent="0.25">
      <c r="A202" s="26" t="s">
        <v>303</v>
      </c>
      <c r="B202" s="43" t="s">
        <v>304</v>
      </c>
      <c r="C202" s="472">
        <v>0</v>
      </c>
      <c r="E202" s="55"/>
      <c r="F202" s="53">
        <f t="shared" si="25"/>
        <v>0</v>
      </c>
      <c r="G202" s="55"/>
      <c r="H202" s="24"/>
      <c r="L202" s="24"/>
      <c r="M202" s="24"/>
    </row>
    <row r="203" spans="1:13" x14ac:dyDescent="0.25">
      <c r="A203" s="26" t="s">
        <v>305</v>
      </c>
      <c r="B203" s="43" t="s">
        <v>306</v>
      </c>
      <c r="C203" s="472">
        <v>0</v>
      </c>
      <c r="E203" s="55"/>
      <c r="F203" s="53">
        <f t="shared" si="25"/>
        <v>0</v>
      </c>
      <c r="G203" s="55"/>
      <c r="H203" s="24"/>
      <c r="L203" s="24"/>
      <c r="M203" s="24"/>
    </row>
    <row r="204" spans="1:13" x14ac:dyDescent="0.25">
      <c r="A204" s="26" t="s">
        <v>307</v>
      </c>
      <c r="B204" s="43" t="s">
        <v>308</v>
      </c>
      <c r="C204" s="472">
        <v>0</v>
      </c>
      <c r="E204" s="55"/>
      <c r="F204" s="53">
        <f t="shared" si="25"/>
        <v>0</v>
      </c>
      <c r="G204" s="55"/>
      <c r="H204" s="24"/>
      <c r="L204" s="24"/>
      <c r="M204" s="24"/>
    </row>
    <row r="205" spans="1:13" x14ac:dyDescent="0.25">
      <c r="A205" s="26" t="s">
        <v>309</v>
      </c>
      <c r="B205" s="43" t="s">
        <v>310</v>
      </c>
      <c r="C205" s="472">
        <v>0.12860236999999999</v>
      </c>
      <c r="E205" s="55"/>
      <c r="F205" s="53">
        <f t="shared" si="25"/>
        <v>6.8858656830847499E-3</v>
      </c>
      <c r="G205" s="55"/>
      <c r="H205" s="24"/>
      <c r="L205" s="24"/>
      <c r="M205" s="24"/>
    </row>
    <row r="206" spans="1:13" x14ac:dyDescent="0.25">
      <c r="A206" s="26" t="s">
        <v>311</v>
      </c>
      <c r="B206" s="43" t="s">
        <v>100</v>
      </c>
      <c r="C206" s="472">
        <v>0</v>
      </c>
      <c r="E206" s="55"/>
      <c r="F206" s="53">
        <f t="shared" si="25"/>
        <v>0</v>
      </c>
      <c r="G206" s="55"/>
      <c r="H206" s="24"/>
      <c r="L206" s="24"/>
      <c r="M206" s="24"/>
    </row>
    <row r="207" spans="1:13" x14ac:dyDescent="0.25">
      <c r="A207" s="26" t="s">
        <v>312</v>
      </c>
      <c r="B207" s="54" t="s">
        <v>313</v>
      </c>
      <c r="C207" s="472">
        <v>0</v>
      </c>
      <c r="E207" s="55"/>
      <c r="F207" s="53"/>
      <c r="G207" s="55"/>
      <c r="H207" s="24"/>
      <c r="L207" s="24"/>
      <c r="M207" s="24"/>
    </row>
    <row r="208" spans="1:13" x14ac:dyDescent="0.25">
      <c r="A208" s="26" t="s">
        <v>314</v>
      </c>
      <c r="B208" s="61" t="s">
        <v>102</v>
      </c>
      <c r="C208" s="472">
        <f>SUM(C193:C206)</f>
        <v>18.676282100000002</v>
      </c>
      <c r="D208" s="43"/>
      <c r="E208" s="55"/>
      <c r="F208" s="55">
        <f>SUM(F193:F206)</f>
        <v>1</v>
      </c>
      <c r="G208" s="55"/>
      <c r="H208" s="24"/>
      <c r="L208" s="24"/>
      <c r="M208" s="24"/>
    </row>
    <row r="209" spans="1:13" outlineLevel="1" x14ac:dyDescent="0.25">
      <c r="A209" s="26" t="s">
        <v>315</v>
      </c>
      <c r="B209" s="56" t="s">
        <v>104</v>
      </c>
      <c r="E209" s="55"/>
      <c r="F209" s="53">
        <f>IF($C$208=0,"",IF(C209="[for completion]","",C209/$C$208))</f>
        <v>0</v>
      </c>
      <c r="G209" s="55"/>
      <c r="H209" s="24"/>
      <c r="L209" s="24"/>
      <c r="M209" s="24"/>
    </row>
    <row r="210" spans="1:13" outlineLevel="1" x14ac:dyDescent="0.25">
      <c r="A210" s="26" t="s">
        <v>316</v>
      </c>
      <c r="B210" s="56" t="s">
        <v>104</v>
      </c>
      <c r="E210" s="55"/>
      <c r="F210" s="53">
        <f t="shared" ref="F210:F215" si="26">IF($C$208=0,"",IF(C210="[for completion]","",C210/$C$208))</f>
        <v>0</v>
      </c>
      <c r="G210" s="55"/>
      <c r="H210" s="24"/>
      <c r="L210" s="24"/>
      <c r="M210" s="24"/>
    </row>
    <row r="211" spans="1:13" outlineLevel="1" x14ac:dyDescent="0.25">
      <c r="A211" s="26" t="s">
        <v>317</v>
      </c>
      <c r="B211" s="56" t="s">
        <v>104</v>
      </c>
      <c r="E211" s="55"/>
      <c r="F211" s="53">
        <f t="shared" si="26"/>
        <v>0</v>
      </c>
      <c r="G211" s="55"/>
      <c r="H211" s="24"/>
      <c r="L211" s="24"/>
      <c r="M211" s="24"/>
    </row>
    <row r="212" spans="1:13" outlineLevel="1" x14ac:dyDescent="0.25">
      <c r="A212" s="26" t="s">
        <v>318</v>
      </c>
      <c r="B212" s="56" t="s">
        <v>104</v>
      </c>
      <c r="E212" s="55"/>
      <c r="F212" s="53">
        <f t="shared" si="26"/>
        <v>0</v>
      </c>
      <c r="G212" s="55"/>
      <c r="H212" s="24"/>
      <c r="L212" s="24"/>
      <c r="M212" s="24"/>
    </row>
    <row r="213" spans="1:13" outlineLevel="1" x14ac:dyDescent="0.25">
      <c r="A213" s="26" t="s">
        <v>319</v>
      </c>
      <c r="B213" s="56" t="s">
        <v>104</v>
      </c>
      <c r="E213" s="55"/>
      <c r="F213" s="53">
        <f t="shared" si="26"/>
        <v>0</v>
      </c>
      <c r="G213" s="55"/>
      <c r="H213" s="24"/>
      <c r="L213" s="24"/>
      <c r="M213" s="24"/>
    </row>
    <row r="214" spans="1:13" outlineLevel="1" x14ac:dyDescent="0.25">
      <c r="A214" s="26" t="s">
        <v>320</v>
      </c>
      <c r="B214" s="56" t="s">
        <v>104</v>
      </c>
      <c r="E214" s="55"/>
      <c r="F214" s="53">
        <f t="shared" si="26"/>
        <v>0</v>
      </c>
      <c r="G214" s="55"/>
      <c r="H214" s="24"/>
      <c r="L214" s="24"/>
      <c r="M214" s="24"/>
    </row>
    <row r="215" spans="1:13" outlineLevel="1" x14ac:dyDescent="0.25">
      <c r="A215" s="26" t="s">
        <v>321</v>
      </c>
      <c r="B215" s="56" t="s">
        <v>104</v>
      </c>
      <c r="E215" s="55"/>
      <c r="F215" s="53">
        <f t="shared" si="26"/>
        <v>0</v>
      </c>
      <c r="G215" s="55"/>
      <c r="H215" s="24"/>
      <c r="L215" s="24"/>
      <c r="M215" s="24"/>
    </row>
    <row r="216" spans="1:13" ht="15" customHeight="1" x14ac:dyDescent="0.25">
      <c r="A216" s="45"/>
      <c r="B216" s="46" t="s">
        <v>322</v>
      </c>
      <c r="C216" s="45" t="s">
        <v>66</v>
      </c>
      <c r="D216" s="45"/>
      <c r="E216" s="47"/>
      <c r="F216" s="48" t="s">
        <v>90</v>
      </c>
      <c r="G216" s="48" t="s">
        <v>244</v>
      </c>
      <c r="H216" s="24"/>
      <c r="L216" s="24"/>
      <c r="M216" s="24"/>
    </row>
    <row r="217" spans="1:13" x14ac:dyDescent="0.25">
      <c r="A217" s="26" t="s">
        <v>323</v>
      </c>
      <c r="B217" s="22" t="s">
        <v>324</v>
      </c>
      <c r="C217" s="26">
        <v>350</v>
      </c>
      <c r="E217" s="65"/>
      <c r="F217" s="53">
        <f>IF($C$220=0,"",IF(C217="[for completion]","",C217/$C$220))</f>
        <v>5.9466221342824397E-3</v>
      </c>
      <c r="G217" s="53">
        <f>IF($C$220=0,"",IF(C217="[for completion]","",C217/$C$220))</f>
        <v>5.9466221342824397E-3</v>
      </c>
      <c r="H217" s="24"/>
      <c r="L217" s="24"/>
      <c r="M217" s="24"/>
    </row>
    <row r="218" spans="1:13" x14ac:dyDescent="0.25">
      <c r="A218" s="26" t="s">
        <v>325</v>
      </c>
      <c r="B218" s="22" t="s">
        <v>326</v>
      </c>
      <c r="C218" s="472">
        <v>44157.624091942111</v>
      </c>
      <c r="E218" s="65"/>
      <c r="F218" s="53">
        <f t="shared" ref="F218:F227" si="27">IF($C$220=0,"",IF(C218="[for completion]","",C218/$C$220))</f>
        <v>0.75025344234990421</v>
      </c>
      <c r="G218" s="53">
        <f t="shared" ref="G218:G227" si="28">IF($C$220=0,"",IF(C218="[for completion]","",C218/$C$220))</f>
        <v>0.75025344234990421</v>
      </c>
      <c r="H218" s="24"/>
      <c r="L218" s="24"/>
      <c r="M218" s="24"/>
    </row>
    <row r="219" spans="1:13" x14ac:dyDescent="0.25">
      <c r="A219" s="26" t="s">
        <v>327</v>
      </c>
      <c r="B219" s="22" t="s">
        <v>100</v>
      </c>
      <c r="C219" s="472">
        <v>14349.3189080579</v>
      </c>
      <c r="E219" s="65"/>
      <c r="F219" s="53">
        <f t="shared" si="27"/>
        <v>0.24379993551581325</v>
      </c>
      <c r="G219" s="53">
        <f t="shared" si="28"/>
        <v>0.24379993551581325</v>
      </c>
      <c r="H219" s="24"/>
      <c r="L219" s="24"/>
      <c r="M219" s="24"/>
    </row>
    <row r="220" spans="1:13" x14ac:dyDescent="0.25">
      <c r="A220" s="26" t="s">
        <v>328</v>
      </c>
      <c r="B220" s="61" t="s">
        <v>102</v>
      </c>
      <c r="C220" s="472">
        <f>SUM(C217:C219)</f>
        <v>58856.943000000014</v>
      </c>
      <c r="E220" s="65"/>
      <c r="F220" s="64">
        <f>SUM(F217:F219)</f>
        <v>0.99999999999999989</v>
      </c>
      <c r="G220" s="64">
        <f>SUM(G217:G219)</f>
        <v>0.99999999999999989</v>
      </c>
      <c r="H220" s="24"/>
      <c r="L220" s="24"/>
      <c r="M220" s="24"/>
    </row>
    <row r="221" spans="1:13" outlineLevel="1" x14ac:dyDescent="0.25">
      <c r="A221" s="26" t="s">
        <v>329</v>
      </c>
      <c r="B221" s="56" t="s">
        <v>104</v>
      </c>
      <c r="E221" s="65"/>
      <c r="F221" s="53">
        <f t="shared" si="27"/>
        <v>0</v>
      </c>
      <c r="G221" s="53">
        <f t="shared" si="28"/>
        <v>0</v>
      </c>
      <c r="H221" s="24"/>
      <c r="L221" s="24"/>
      <c r="M221" s="24"/>
    </row>
    <row r="222" spans="1:13" outlineLevel="1" x14ac:dyDescent="0.25">
      <c r="A222" s="26" t="s">
        <v>330</v>
      </c>
      <c r="B222" s="56" t="s">
        <v>104</v>
      </c>
      <c r="E222" s="65"/>
      <c r="F222" s="53">
        <f t="shared" si="27"/>
        <v>0</v>
      </c>
      <c r="G222" s="53">
        <f t="shared" si="28"/>
        <v>0</v>
      </c>
      <c r="H222" s="24"/>
      <c r="L222" s="24"/>
      <c r="M222" s="24"/>
    </row>
    <row r="223" spans="1:13" outlineLevel="1" x14ac:dyDescent="0.25">
      <c r="A223" s="26" t="s">
        <v>331</v>
      </c>
      <c r="B223" s="56" t="s">
        <v>104</v>
      </c>
      <c r="E223" s="65"/>
      <c r="F223" s="53">
        <f t="shared" si="27"/>
        <v>0</v>
      </c>
      <c r="G223" s="53">
        <f t="shared" si="28"/>
        <v>0</v>
      </c>
      <c r="H223" s="24"/>
      <c r="L223" s="24"/>
      <c r="M223" s="24"/>
    </row>
    <row r="224" spans="1:13" outlineLevel="1" x14ac:dyDescent="0.25">
      <c r="A224" s="26" t="s">
        <v>332</v>
      </c>
      <c r="B224" s="56" t="s">
        <v>104</v>
      </c>
      <c r="E224" s="65"/>
      <c r="F224" s="53">
        <f t="shared" si="27"/>
        <v>0</v>
      </c>
      <c r="G224" s="53">
        <f t="shared" si="28"/>
        <v>0</v>
      </c>
      <c r="H224" s="24"/>
      <c r="L224" s="24"/>
      <c r="M224" s="24"/>
    </row>
    <row r="225" spans="1:14" outlineLevel="1" x14ac:dyDescent="0.25">
      <c r="A225" s="26" t="s">
        <v>333</v>
      </c>
      <c r="B225" s="56" t="s">
        <v>104</v>
      </c>
      <c r="E225" s="65"/>
      <c r="F225" s="53">
        <f t="shared" si="27"/>
        <v>0</v>
      </c>
      <c r="G225" s="53">
        <f t="shared" si="28"/>
        <v>0</v>
      </c>
      <c r="H225" s="24"/>
      <c r="L225" s="24"/>
      <c r="M225" s="24"/>
    </row>
    <row r="226" spans="1:14" outlineLevel="1" x14ac:dyDescent="0.25">
      <c r="A226" s="26" t="s">
        <v>334</v>
      </c>
      <c r="B226" s="56" t="s">
        <v>104</v>
      </c>
      <c r="E226" s="43"/>
      <c r="F226" s="53">
        <f t="shared" si="27"/>
        <v>0</v>
      </c>
      <c r="G226" s="53">
        <f t="shared" si="28"/>
        <v>0</v>
      </c>
      <c r="H226" s="24"/>
      <c r="L226" s="24"/>
      <c r="M226" s="24"/>
    </row>
    <row r="227" spans="1:14" outlineLevel="1" x14ac:dyDescent="0.25">
      <c r="A227" s="26" t="s">
        <v>335</v>
      </c>
      <c r="B227" s="56" t="s">
        <v>104</v>
      </c>
      <c r="E227" s="65"/>
      <c r="F227" s="53">
        <f t="shared" si="27"/>
        <v>0</v>
      </c>
      <c r="G227" s="53">
        <f t="shared" si="28"/>
        <v>0</v>
      </c>
      <c r="H227" s="24"/>
      <c r="L227" s="24"/>
      <c r="M227" s="24"/>
    </row>
    <row r="228" spans="1:14" ht="15" customHeight="1" x14ac:dyDescent="0.25">
      <c r="A228" s="45"/>
      <c r="B228" s="46" t="s">
        <v>336</v>
      </c>
      <c r="C228" s="45"/>
      <c r="D228" s="45"/>
      <c r="E228" s="47"/>
      <c r="F228" s="48"/>
      <c r="G228" s="48"/>
      <c r="H228" s="24"/>
      <c r="L228" s="24"/>
      <c r="M228" s="24"/>
    </row>
    <row r="229" spans="1:14" ht="30" x14ac:dyDescent="0.25">
      <c r="A229" s="26" t="s">
        <v>337</v>
      </c>
      <c r="B229" s="43" t="s">
        <v>338</v>
      </c>
      <c r="C229" s="73" t="s">
        <v>1692</v>
      </c>
      <c r="H229" s="24"/>
      <c r="L229" s="24"/>
      <c r="M229" s="24"/>
    </row>
    <row r="230" spans="1:14" ht="15" customHeight="1" x14ac:dyDescent="0.25">
      <c r="A230" s="45"/>
      <c r="B230" s="46" t="s">
        <v>339</v>
      </c>
      <c r="C230" s="45"/>
      <c r="D230" s="45"/>
      <c r="E230" s="47"/>
      <c r="F230" s="48"/>
      <c r="G230" s="48"/>
      <c r="H230" s="24"/>
      <c r="L230" s="24"/>
      <c r="M230" s="24"/>
    </row>
    <row r="231" spans="1:14" x14ac:dyDescent="0.25">
      <c r="A231" s="26" t="s">
        <v>11</v>
      </c>
      <c r="B231" s="26" t="s">
        <v>1540</v>
      </c>
      <c r="C231" s="472">
        <v>91503.783393859994</v>
      </c>
      <c r="E231" s="43"/>
      <c r="H231" s="24"/>
      <c r="L231" s="24"/>
      <c r="M231" s="24"/>
    </row>
    <row r="232" spans="1:14" x14ac:dyDescent="0.25">
      <c r="A232" s="26" t="s">
        <v>340</v>
      </c>
      <c r="B232" s="68" t="s">
        <v>341</v>
      </c>
      <c r="C232" s="26" t="s">
        <v>1697</v>
      </c>
      <c r="E232" s="43"/>
      <c r="H232" s="24"/>
      <c r="L232" s="24"/>
      <c r="M232" s="24"/>
    </row>
    <row r="233" spans="1:14" x14ac:dyDescent="0.25">
      <c r="A233" s="26" t="s">
        <v>342</v>
      </c>
      <c r="B233" s="68" t="s">
        <v>343</v>
      </c>
      <c r="C233" s="26" t="s">
        <v>1697</v>
      </c>
      <c r="E233" s="43"/>
      <c r="H233" s="24"/>
      <c r="L233" s="24"/>
      <c r="M233" s="24"/>
    </row>
    <row r="234" spans="1:14" outlineLevel="1" x14ac:dyDescent="0.25">
      <c r="A234" s="26" t="s">
        <v>344</v>
      </c>
      <c r="B234" s="41" t="s">
        <v>345</v>
      </c>
      <c r="C234" s="43"/>
      <c r="D234" s="43"/>
      <c r="E234" s="43"/>
      <c r="H234" s="24"/>
      <c r="L234" s="24"/>
      <c r="M234" s="24"/>
    </row>
    <row r="235" spans="1:14" outlineLevel="1" x14ac:dyDescent="0.25">
      <c r="A235" s="26" t="s">
        <v>346</v>
      </c>
      <c r="B235" s="41" t="s">
        <v>347</v>
      </c>
      <c r="C235" s="43"/>
      <c r="D235" s="43"/>
      <c r="E235" s="43"/>
      <c r="H235" s="24"/>
      <c r="L235" s="24"/>
      <c r="M235" s="24"/>
    </row>
    <row r="236" spans="1:14" outlineLevel="1" x14ac:dyDescent="0.25">
      <c r="A236" s="26" t="s">
        <v>348</v>
      </c>
      <c r="B236" s="41" t="s">
        <v>349</v>
      </c>
      <c r="C236" s="43"/>
      <c r="D236" s="43"/>
      <c r="E236" s="43"/>
      <c r="H236" s="24"/>
      <c r="L236" s="24"/>
      <c r="M236" s="24"/>
    </row>
    <row r="237" spans="1:14" outlineLevel="1" x14ac:dyDescent="0.25">
      <c r="A237" s="26" t="s">
        <v>350</v>
      </c>
      <c r="C237" s="43"/>
      <c r="D237" s="43"/>
      <c r="E237" s="43"/>
      <c r="H237" s="24"/>
      <c r="L237" s="24"/>
      <c r="M237" s="24"/>
    </row>
    <row r="238" spans="1:14" outlineLevel="1" x14ac:dyDescent="0.25">
      <c r="A238" s="26" t="s">
        <v>351</v>
      </c>
      <c r="C238" s="43"/>
      <c r="D238" s="43"/>
      <c r="E238" s="43"/>
      <c r="H238" s="24"/>
      <c r="L238" s="24"/>
      <c r="M238" s="24"/>
    </row>
    <row r="239" spans="1:14" outlineLevel="1" x14ac:dyDescent="0.25">
      <c r="A239" s="26" t="s">
        <v>352</v>
      </c>
      <c r="D239"/>
      <c r="E239"/>
      <c r="F239"/>
      <c r="G239"/>
      <c r="H239" s="24"/>
      <c r="K239" s="69"/>
      <c r="L239" s="69"/>
      <c r="M239" s="69"/>
      <c r="N239" s="69"/>
    </row>
    <row r="240" spans="1:14" outlineLevel="1" x14ac:dyDescent="0.25">
      <c r="A240" s="26" t="s">
        <v>353</v>
      </c>
      <c r="D240"/>
      <c r="E240"/>
      <c r="F240"/>
      <c r="G240"/>
      <c r="H240" s="24"/>
      <c r="K240" s="69"/>
      <c r="L240" s="69"/>
      <c r="M240" s="69"/>
      <c r="N240" s="69"/>
    </row>
    <row r="241" spans="1:14" outlineLevel="1" x14ac:dyDescent="0.25">
      <c r="A241" s="26" t="s">
        <v>354</v>
      </c>
      <c r="D241"/>
      <c r="E241"/>
      <c r="F241"/>
      <c r="G241"/>
      <c r="H241" s="24"/>
      <c r="K241" s="69"/>
      <c r="L241" s="69"/>
      <c r="M241" s="69"/>
      <c r="N241" s="69"/>
    </row>
    <row r="242" spans="1:14" outlineLevel="1" x14ac:dyDescent="0.25">
      <c r="A242" s="26" t="s">
        <v>355</v>
      </c>
      <c r="D242"/>
      <c r="E242"/>
      <c r="F242"/>
      <c r="G242"/>
      <c r="H242" s="24"/>
      <c r="K242" s="69"/>
      <c r="L242" s="69"/>
      <c r="M242" s="69"/>
      <c r="N242" s="69"/>
    </row>
    <row r="243" spans="1:14" outlineLevel="1" x14ac:dyDescent="0.25">
      <c r="A243" s="26" t="s">
        <v>356</v>
      </c>
      <c r="D243"/>
      <c r="E243"/>
      <c r="F243"/>
      <c r="G243"/>
      <c r="H243" s="24"/>
      <c r="K243" s="69"/>
      <c r="L243" s="69"/>
      <c r="M243" s="69"/>
      <c r="N243" s="69"/>
    </row>
    <row r="244" spans="1:14" outlineLevel="1" x14ac:dyDescent="0.25">
      <c r="A244" s="26" t="s">
        <v>357</v>
      </c>
      <c r="D244"/>
      <c r="E244"/>
      <c r="F244"/>
      <c r="G244"/>
      <c r="H244" s="24"/>
      <c r="K244" s="69"/>
      <c r="L244" s="69"/>
      <c r="M244" s="69"/>
      <c r="N244" s="69"/>
    </row>
    <row r="245" spans="1:14" outlineLevel="1" x14ac:dyDescent="0.25">
      <c r="A245" s="26" t="s">
        <v>358</v>
      </c>
      <c r="D245"/>
      <c r="E245"/>
      <c r="F245"/>
      <c r="G245"/>
      <c r="H245" s="24"/>
      <c r="K245" s="69"/>
      <c r="L245" s="69"/>
      <c r="M245" s="69"/>
      <c r="N245" s="69"/>
    </row>
    <row r="246" spans="1:14" outlineLevel="1" x14ac:dyDescent="0.25">
      <c r="A246" s="26" t="s">
        <v>359</v>
      </c>
      <c r="D246"/>
      <c r="E246"/>
      <c r="F246"/>
      <c r="G246"/>
      <c r="H246" s="24"/>
      <c r="K246" s="69"/>
      <c r="L246" s="69"/>
      <c r="M246" s="69"/>
      <c r="N246" s="69"/>
    </row>
    <row r="247" spans="1:14" outlineLevel="1" x14ac:dyDescent="0.25">
      <c r="A247" s="26" t="s">
        <v>360</v>
      </c>
      <c r="D247"/>
      <c r="E247"/>
      <c r="F247"/>
      <c r="G247"/>
      <c r="H247" s="24"/>
      <c r="K247" s="69"/>
      <c r="L247" s="69"/>
      <c r="M247" s="69"/>
      <c r="N247" s="69"/>
    </row>
    <row r="248" spans="1:14" outlineLevel="1" x14ac:dyDescent="0.25">
      <c r="A248" s="26" t="s">
        <v>361</v>
      </c>
      <c r="D248"/>
      <c r="E248"/>
      <c r="F248"/>
      <c r="G248"/>
      <c r="H248" s="24"/>
      <c r="K248" s="69"/>
      <c r="L248" s="69"/>
      <c r="M248" s="69"/>
      <c r="N248" s="69"/>
    </row>
    <row r="249" spans="1:14" outlineLevel="1" x14ac:dyDescent="0.25">
      <c r="A249" s="26" t="s">
        <v>362</v>
      </c>
      <c r="D249"/>
      <c r="E249"/>
      <c r="F249"/>
      <c r="G249"/>
      <c r="H249" s="24"/>
      <c r="K249" s="69"/>
      <c r="L249" s="69"/>
      <c r="M249" s="69"/>
      <c r="N249" s="69"/>
    </row>
    <row r="250" spans="1:14" outlineLevel="1" x14ac:dyDescent="0.25">
      <c r="A250" s="26" t="s">
        <v>363</v>
      </c>
      <c r="D250"/>
      <c r="E250"/>
      <c r="F250"/>
      <c r="G250"/>
      <c r="H250" s="24"/>
      <c r="K250" s="69"/>
      <c r="L250" s="69"/>
      <c r="M250" s="69"/>
      <c r="N250" s="69"/>
    </row>
    <row r="251" spans="1:14" outlineLevel="1" x14ac:dyDescent="0.25">
      <c r="A251" s="26" t="s">
        <v>364</v>
      </c>
      <c r="D251"/>
      <c r="E251"/>
      <c r="F251"/>
      <c r="G251"/>
      <c r="H251" s="24"/>
      <c r="K251" s="69"/>
      <c r="L251" s="69"/>
      <c r="M251" s="69"/>
      <c r="N251" s="69"/>
    </row>
    <row r="252" spans="1:14" outlineLevel="1" x14ac:dyDescent="0.25">
      <c r="A252" s="26" t="s">
        <v>365</v>
      </c>
      <c r="D252"/>
      <c r="E252"/>
      <c r="F252"/>
      <c r="G252"/>
      <c r="H252" s="24"/>
      <c r="K252" s="69"/>
      <c r="L252" s="69"/>
      <c r="M252" s="69"/>
      <c r="N252" s="69"/>
    </row>
    <row r="253" spans="1:14" outlineLevel="1" x14ac:dyDescent="0.25">
      <c r="A253" s="26" t="s">
        <v>366</v>
      </c>
      <c r="D253"/>
      <c r="E253"/>
      <c r="F253"/>
      <c r="G253"/>
      <c r="H253" s="24"/>
      <c r="K253" s="69"/>
      <c r="L253" s="69"/>
      <c r="M253" s="69"/>
      <c r="N253" s="69"/>
    </row>
    <row r="254" spans="1:14" outlineLevel="1" x14ac:dyDescent="0.25">
      <c r="A254" s="26" t="s">
        <v>367</v>
      </c>
      <c r="D254"/>
      <c r="E254"/>
      <c r="F254"/>
      <c r="G254"/>
      <c r="H254" s="24"/>
      <c r="K254" s="69"/>
      <c r="L254" s="69"/>
      <c r="M254" s="69"/>
      <c r="N254" s="69"/>
    </row>
    <row r="255" spans="1:14" outlineLevel="1" x14ac:dyDescent="0.25">
      <c r="A255" s="26" t="s">
        <v>368</v>
      </c>
      <c r="D255"/>
      <c r="E255"/>
      <c r="F255"/>
      <c r="G255"/>
      <c r="H255" s="24"/>
      <c r="K255" s="69"/>
      <c r="L255" s="69"/>
      <c r="M255" s="69"/>
      <c r="N255" s="69"/>
    </row>
    <row r="256" spans="1:14" outlineLevel="1" x14ac:dyDescent="0.25">
      <c r="A256" s="26" t="s">
        <v>369</v>
      </c>
      <c r="D256"/>
      <c r="E256"/>
      <c r="F256"/>
      <c r="G256"/>
      <c r="H256" s="24"/>
      <c r="K256" s="69"/>
      <c r="L256" s="69"/>
      <c r="M256" s="69"/>
      <c r="N256" s="69"/>
    </row>
    <row r="257" spans="1:14" outlineLevel="1" x14ac:dyDescent="0.25">
      <c r="A257" s="26" t="s">
        <v>370</v>
      </c>
      <c r="D257"/>
      <c r="E257"/>
      <c r="F257"/>
      <c r="G257"/>
      <c r="H257" s="24"/>
      <c r="K257" s="69"/>
      <c r="L257" s="69"/>
      <c r="M257" s="69"/>
      <c r="N257" s="69"/>
    </row>
    <row r="258" spans="1:14" outlineLevel="1" x14ac:dyDescent="0.25">
      <c r="A258" s="26" t="s">
        <v>371</v>
      </c>
      <c r="D258"/>
      <c r="E258"/>
      <c r="F258"/>
      <c r="G258"/>
      <c r="H258" s="24"/>
      <c r="K258" s="69"/>
      <c r="L258" s="69"/>
      <c r="M258" s="69"/>
      <c r="N258" s="69"/>
    </row>
    <row r="259" spans="1:14" outlineLevel="1" x14ac:dyDescent="0.25">
      <c r="A259" s="26" t="s">
        <v>372</v>
      </c>
      <c r="D259"/>
      <c r="E259"/>
      <c r="F259"/>
      <c r="G259"/>
      <c r="H259" s="24"/>
      <c r="K259" s="69"/>
      <c r="L259" s="69"/>
      <c r="M259" s="69"/>
      <c r="N259" s="69"/>
    </row>
    <row r="260" spans="1:14" outlineLevel="1" x14ac:dyDescent="0.25">
      <c r="A260" s="26" t="s">
        <v>373</v>
      </c>
      <c r="D260"/>
      <c r="E260"/>
      <c r="F260"/>
      <c r="G260"/>
      <c r="H260" s="24"/>
      <c r="K260" s="69"/>
      <c r="L260" s="69"/>
      <c r="M260" s="69"/>
      <c r="N260" s="69"/>
    </row>
    <row r="261" spans="1:14" outlineLevel="1" x14ac:dyDescent="0.25">
      <c r="A261" s="26" t="s">
        <v>374</v>
      </c>
      <c r="D261"/>
      <c r="E261"/>
      <c r="F261"/>
      <c r="G261"/>
      <c r="H261" s="24"/>
      <c r="K261" s="69"/>
      <c r="L261" s="69"/>
      <c r="M261" s="69"/>
      <c r="N261" s="69"/>
    </row>
    <row r="262" spans="1:14" outlineLevel="1" x14ac:dyDescent="0.25">
      <c r="A262" s="26" t="s">
        <v>375</v>
      </c>
      <c r="D262"/>
      <c r="E262"/>
      <c r="F262"/>
      <c r="G262"/>
      <c r="H262" s="24"/>
      <c r="K262" s="69"/>
      <c r="L262" s="69"/>
      <c r="M262" s="69"/>
      <c r="N262" s="69"/>
    </row>
    <row r="263" spans="1:14" outlineLevel="1" x14ac:dyDescent="0.25">
      <c r="A263" s="26" t="s">
        <v>376</v>
      </c>
      <c r="D263"/>
      <c r="E263"/>
      <c r="F263"/>
      <c r="G263"/>
      <c r="H263" s="24"/>
      <c r="K263" s="69"/>
      <c r="L263" s="69"/>
      <c r="M263" s="69"/>
      <c r="N263" s="69"/>
    </row>
    <row r="264" spans="1:14" outlineLevel="1" x14ac:dyDescent="0.25">
      <c r="A264" s="26" t="s">
        <v>377</v>
      </c>
      <c r="D264"/>
      <c r="E264"/>
      <c r="F264"/>
      <c r="G264"/>
      <c r="H264" s="24"/>
      <c r="K264" s="69"/>
      <c r="L264" s="69"/>
      <c r="M264" s="69"/>
      <c r="N264" s="69"/>
    </row>
    <row r="265" spans="1:14" outlineLevel="1" x14ac:dyDescent="0.25">
      <c r="A265" s="26" t="s">
        <v>378</v>
      </c>
      <c r="D265"/>
      <c r="E265"/>
      <c r="F265"/>
      <c r="G265"/>
      <c r="H265" s="24"/>
      <c r="K265" s="69"/>
      <c r="L265" s="69"/>
      <c r="M265" s="69"/>
      <c r="N265" s="69"/>
    </row>
    <row r="266" spans="1:14" outlineLevel="1" x14ac:dyDescent="0.25">
      <c r="A266" s="26" t="s">
        <v>379</v>
      </c>
      <c r="D266"/>
      <c r="E266"/>
      <c r="F266"/>
      <c r="G266"/>
      <c r="H266" s="24"/>
      <c r="K266" s="69"/>
      <c r="L266" s="69"/>
      <c r="M266" s="69"/>
      <c r="N266" s="69"/>
    </row>
    <row r="267" spans="1:14" outlineLevel="1" x14ac:dyDescent="0.25">
      <c r="A267" s="26" t="s">
        <v>380</v>
      </c>
      <c r="D267"/>
      <c r="E267"/>
      <c r="F267"/>
      <c r="G267"/>
      <c r="H267" s="24"/>
      <c r="K267" s="69"/>
      <c r="L267" s="69"/>
      <c r="M267" s="69"/>
      <c r="N267" s="69"/>
    </row>
    <row r="268" spans="1:14" outlineLevel="1" x14ac:dyDescent="0.25">
      <c r="A268" s="26" t="s">
        <v>381</v>
      </c>
      <c r="D268"/>
      <c r="E268"/>
      <c r="F268"/>
      <c r="G268"/>
      <c r="H268" s="24"/>
      <c r="K268" s="69"/>
      <c r="L268" s="69"/>
      <c r="M268" s="69"/>
      <c r="N268" s="69"/>
    </row>
    <row r="269" spans="1:14" outlineLevel="1" x14ac:dyDescent="0.25">
      <c r="A269" s="26" t="s">
        <v>382</v>
      </c>
      <c r="D269"/>
      <c r="E269"/>
      <c r="F269"/>
      <c r="G269"/>
      <c r="H269" s="24"/>
      <c r="K269" s="69"/>
      <c r="L269" s="69"/>
      <c r="M269" s="69"/>
      <c r="N269" s="69"/>
    </row>
    <row r="270" spans="1:14" outlineLevel="1" x14ac:dyDescent="0.25">
      <c r="A270" s="26" t="s">
        <v>383</v>
      </c>
      <c r="D270"/>
      <c r="E270"/>
      <c r="F270"/>
      <c r="G270"/>
      <c r="H270" s="24"/>
      <c r="K270" s="69"/>
      <c r="L270" s="69"/>
      <c r="M270" s="69"/>
      <c r="N270" s="69"/>
    </row>
    <row r="271" spans="1:14" outlineLevel="1" x14ac:dyDescent="0.25">
      <c r="A271" s="26" t="s">
        <v>384</v>
      </c>
      <c r="D271"/>
      <c r="E271"/>
      <c r="F271"/>
      <c r="G271"/>
      <c r="H271" s="24"/>
      <c r="K271" s="69"/>
      <c r="L271" s="69"/>
      <c r="M271" s="69"/>
      <c r="N271" s="69"/>
    </row>
    <row r="272" spans="1:14" outlineLevel="1" x14ac:dyDescent="0.25">
      <c r="A272" s="26" t="s">
        <v>385</v>
      </c>
      <c r="D272"/>
      <c r="E272"/>
      <c r="F272"/>
      <c r="G272"/>
      <c r="H272" s="24"/>
      <c r="K272" s="69"/>
      <c r="L272" s="69"/>
      <c r="M272" s="69"/>
      <c r="N272" s="69"/>
    </row>
    <row r="273" spans="1:14" outlineLevel="1" x14ac:dyDescent="0.25">
      <c r="A273" s="26" t="s">
        <v>386</v>
      </c>
      <c r="D273"/>
      <c r="E273"/>
      <c r="F273"/>
      <c r="G273"/>
      <c r="H273" s="24"/>
      <c r="K273" s="69"/>
      <c r="L273" s="69"/>
      <c r="M273" s="69"/>
      <c r="N273" s="69"/>
    </row>
    <row r="274" spans="1:14" outlineLevel="1" x14ac:dyDescent="0.25">
      <c r="A274" s="26" t="s">
        <v>387</v>
      </c>
      <c r="D274"/>
      <c r="E274"/>
      <c r="F274"/>
      <c r="G274"/>
      <c r="H274" s="24"/>
      <c r="K274" s="69"/>
      <c r="L274" s="69"/>
      <c r="M274" s="69"/>
      <c r="N274" s="69"/>
    </row>
    <row r="275" spans="1:14" outlineLevel="1" x14ac:dyDescent="0.25">
      <c r="A275" s="26" t="s">
        <v>388</v>
      </c>
      <c r="D275"/>
      <c r="E275"/>
      <c r="F275"/>
      <c r="G275"/>
      <c r="H275" s="24"/>
      <c r="K275" s="69"/>
      <c r="L275" s="69"/>
      <c r="M275" s="69"/>
      <c r="N275" s="69"/>
    </row>
    <row r="276" spans="1:14" outlineLevel="1" x14ac:dyDescent="0.25">
      <c r="A276" s="26" t="s">
        <v>389</v>
      </c>
      <c r="D276"/>
      <c r="E276"/>
      <c r="F276"/>
      <c r="G276"/>
      <c r="H276" s="24"/>
      <c r="K276" s="69"/>
      <c r="L276" s="69"/>
      <c r="M276" s="69"/>
      <c r="N276" s="69"/>
    </row>
    <row r="277" spans="1:14" outlineLevel="1" x14ac:dyDescent="0.25">
      <c r="A277" s="26" t="s">
        <v>390</v>
      </c>
      <c r="D277"/>
      <c r="E277"/>
      <c r="F277"/>
      <c r="G277"/>
      <c r="H277" s="24"/>
      <c r="K277" s="69"/>
      <c r="L277" s="69"/>
      <c r="M277" s="69"/>
      <c r="N277" s="69"/>
    </row>
    <row r="278" spans="1:14" outlineLevel="1" x14ac:dyDescent="0.25">
      <c r="A278" s="26" t="s">
        <v>391</v>
      </c>
      <c r="D278"/>
      <c r="E278"/>
      <c r="F278"/>
      <c r="G278"/>
      <c r="H278" s="24"/>
      <c r="K278" s="69"/>
      <c r="L278" s="69"/>
      <c r="M278" s="69"/>
      <c r="N278" s="69"/>
    </row>
    <row r="279" spans="1:14" outlineLevel="1" x14ac:dyDescent="0.25">
      <c r="A279" s="26" t="s">
        <v>392</v>
      </c>
      <c r="D279"/>
      <c r="E279"/>
      <c r="F279"/>
      <c r="G279"/>
      <c r="H279" s="24"/>
      <c r="K279" s="69"/>
      <c r="L279" s="69"/>
      <c r="M279" s="69"/>
      <c r="N279" s="69"/>
    </row>
    <row r="280" spans="1:14" outlineLevel="1" x14ac:dyDescent="0.25">
      <c r="A280" s="26" t="s">
        <v>393</v>
      </c>
      <c r="D280"/>
      <c r="E280"/>
      <c r="F280"/>
      <c r="G280"/>
      <c r="H280" s="24"/>
      <c r="K280" s="69"/>
      <c r="L280" s="69"/>
      <c r="M280" s="69"/>
      <c r="N280" s="69"/>
    </row>
    <row r="281" spans="1:14" outlineLevel="1" x14ac:dyDescent="0.25">
      <c r="A281" s="26" t="s">
        <v>394</v>
      </c>
      <c r="D281"/>
      <c r="E281"/>
      <c r="F281"/>
      <c r="G281"/>
      <c r="H281" s="24"/>
      <c r="K281" s="69"/>
      <c r="L281" s="69"/>
      <c r="M281" s="69"/>
      <c r="N281" s="69"/>
    </row>
    <row r="282" spans="1:14" outlineLevel="1" x14ac:dyDescent="0.25">
      <c r="A282" s="26" t="s">
        <v>395</v>
      </c>
      <c r="D282"/>
      <c r="E282"/>
      <c r="F282"/>
      <c r="G282"/>
      <c r="H282" s="24"/>
      <c r="K282" s="69"/>
      <c r="L282" s="69"/>
      <c r="M282" s="69"/>
      <c r="N282" s="69"/>
    </row>
    <row r="283" spans="1:14" outlineLevel="1" x14ac:dyDescent="0.25">
      <c r="A283" s="26" t="s">
        <v>396</v>
      </c>
      <c r="D283"/>
      <c r="E283"/>
      <c r="F283"/>
      <c r="G283"/>
      <c r="H283" s="24"/>
      <c r="K283" s="69"/>
      <c r="L283" s="69"/>
      <c r="M283" s="69"/>
      <c r="N283" s="69"/>
    </row>
    <row r="284" spans="1:14" outlineLevel="1" x14ac:dyDescent="0.25">
      <c r="A284" s="26" t="s">
        <v>397</v>
      </c>
      <c r="D284"/>
      <c r="E284"/>
      <c r="F284"/>
      <c r="G284"/>
      <c r="H284" s="24"/>
      <c r="K284" s="69"/>
      <c r="L284" s="69"/>
      <c r="M284" s="69"/>
      <c r="N284" s="69"/>
    </row>
    <row r="285" spans="1:14" ht="37.5" x14ac:dyDescent="0.25">
      <c r="A285" s="37"/>
      <c r="B285" s="37" t="s">
        <v>398</v>
      </c>
      <c r="C285" s="37" t="s">
        <v>1</v>
      </c>
      <c r="D285" s="37" t="s">
        <v>1</v>
      </c>
      <c r="E285" s="37"/>
      <c r="F285" s="38"/>
      <c r="G285" s="39"/>
      <c r="H285" s="24"/>
      <c r="I285" s="30"/>
      <c r="J285" s="30"/>
      <c r="K285" s="30"/>
      <c r="L285" s="30"/>
      <c r="M285" s="32"/>
    </row>
    <row r="286" spans="1:14" ht="18.75" x14ac:dyDescent="0.25">
      <c r="A286" s="70" t="s">
        <v>399</v>
      </c>
      <c r="B286" s="71"/>
      <c r="C286" s="71"/>
      <c r="D286" s="71"/>
      <c r="E286" s="71"/>
      <c r="F286" s="72"/>
      <c r="G286" s="71"/>
      <c r="H286" s="24"/>
      <c r="I286" s="30"/>
      <c r="J286" s="30"/>
      <c r="K286" s="30"/>
      <c r="L286" s="30"/>
      <c r="M286" s="32"/>
    </row>
    <row r="287" spans="1:14" ht="18.75" x14ac:dyDescent="0.25">
      <c r="A287" s="70" t="s">
        <v>400</v>
      </c>
      <c r="B287" s="71"/>
      <c r="C287" s="71"/>
      <c r="D287" s="71"/>
      <c r="E287" s="71"/>
      <c r="F287" s="72"/>
      <c r="G287" s="71"/>
      <c r="H287" s="24"/>
      <c r="I287" s="30"/>
      <c r="J287" s="30"/>
      <c r="K287" s="30"/>
      <c r="L287" s="30"/>
      <c r="M287" s="32"/>
    </row>
    <row r="288" spans="1:14" x14ac:dyDescent="0.25">
      <c r="A288" s="26" t="s">
        <v>401</v>
      </c>
      <c r="B288" s="41" t="s">
        <v>402</v>
      </c>
      <c r="C288" s="73">
        <f>ROW(B38)</f>
        <v>38</v>
      </c>
      <c r="D288" s="64"/>
      <c r="E288" s="64"/>
      <c r="F288" s="64"/>
      <c r="G288" s="64"/>
      <c r="H288" s="24"/>
      <c r="I288" s="41"/>
      <c r="J288" s="73"/>
      <c r="L288" s="64"/>
      <c r="M288" s="64"/>
      <c r="N288" s="64"/>
    </row>
    <row r="289" spans="1:14" x14ac:dyDescent="0.25">
      <c r="A289" s="26" t="s">
        <v>403</v>
      </c>
      <c r="B289" s="41" t="s">
        <v>404</v>
      </c>
      <c r="C289" s="73">
        <f>ROW(B39)</f>
        <v>39</v>
      </c>
      <c r="E289" s="64"/>
      <c r="F289" s="64"/>
      <c r="H289" s="24"/>
      <c r="I289" s="41"/>
      <c r="J289" s="73"/>
      <c r="L289" s="64"/>
      <c r="M289" s="64"/>
    </row>
    <row r="290" spans="1:14" x14ac:dyDescent="0.25">
      <c r="A290" s="26" t="s">
        <v>405</v>
      </c>
      <c r="B290" s="41" t="s">
        <v>406</v>
      </c>
      <c r="C290" s="73" t="str">
        <f>ROW('B1. HTT Mortgage Assets'!B43)&amp; " for Mortgage Assets"</f>
        <v>43 for Mortgage Assets</v>
      </c>
      <c r="D290" s="73" t="str">
        <f>ROW('B2. HTT Public Sector Assets'!B48)&amp; " for Public Sector Assets"</f>
        <v>48 for Public Sector Assets</v>
      </c>
      <c r="E290" s="74"/>
      <c r="F290" s="64"/>
      <c r="G290" s="74"/>
      <c r="H290" s="24"/>
      <c r="I290" s="41"/>
      <c r="J290" s="73"/>
      <c r="K290" s="73"/>
      <c r="L290" s="74"/>
      <c r="M290" s="64"/>
      <c r="N290" s="74"/>
    </row>
    <row r="291" spans="1:14" x14ac:dyDescent="0.25">
      <c r="A291" s="26" t="s">
        <v>407</v>
      </c>
      <c r="B291" s="41" t="s">
        <v>408</v>
      </c>
      <c r="C291" s="73">
        <f>ROW(B52)</f>
        <v>52</v>
      </c>
      <c r="H291" s="24"/>
      <c r="I291" s="41"/>
      <c r="J291" s="73"/>
    </row>
    <row r="292" spans="1:14" x14ac:dyDescent="0.25">
      <c r="A292" s="26" t="s">
        <v>409</v>
      </c>
      <c r="B292" s="41" t="s">
        <v>410</v>
      </c>
      <c r="C292" s="75" t="str">
        <f>ROW('B1. HTT Mortgage Assets'!B166)&amp;" for Residential Mortgage Assets"</f>
        <v>166 for Residential Mortgage Assets</v>
      </c>
      <c r="D292" s="73" t="str">
        <f>ROW('B1. HTT Mortgage Assets'!B267 )&amp; " for Commercial Mortgage Assets"</f>
        <v>267 for Commercial Mortgage Assets</v>
      </c>
      <c r="E292" s="74"/>
      <c r="F292" s="73" t="str">
        <f>ROW('B2. HTT Public Sector Assets'!B18)&amp; " for Public Sector Assets"</f>
        <v>18 for Public Sector Assets</v>
      </c>
      <c r="G292" s="74"/>
      <c r="H292" s="24"/>
      <c r="I292" s="41"/>
      <c r="J292" s="69"/>
      <c r="K292" s="73"/>
      <c r="L292" s="74"/>
      <c r="N292" s="74"/>
    </row>
    <row r="293" spans="1:14" x14ac:dyDescent="0.25">
      <c r="A293" s="26" t="s">
        <v>411</v>
      </c>
      <c r="B293" s="41" t="s">
        <v>412</v>
      </c>
      <c r="C293" s="73" t="str">
        <f>ROW('B1. HTT Mortgage Assets'!B130)&amp;" for Mortgage Assets"</f>
        <v>130 for Mortgage Assets</v>
      </c>
      <c r="D293" s="73">
        <f>ROW(B228)</f>
        <v>228</v>
      </c>
      <c r="F293" s="73" t="str">
        <f>ROW('B2. HTT Public Sector Assets'!B129)&amp;" for Public Sector Assets"</f>
        <v>129 for Public Sector Assets</v>
      </c>
      <c r="H293" s="24"/>
      <c r="I293" s="41"/>
      <c r="M293" s="74"/>
    </row>
    <row r="294" spans="1:14" x14ac:dyDescent="0.25">
      <c r="A294" s="26" t="s">
        <v>413</v>
      </c>
      <c r="B294" s="41" t="s">
        <v>414</v>
      </c>
      <c r="C294" s="73">
        <f>ROW(B111)</f>
        <v>111</v>
      </c>
      <c r="F294" s="74"/>
      <c r="H294" s="24"/>
      <c r="I294" s="41"/>
      <c r="J294" s="73"/>
      <c r="M294" s="74"/>
    </row>
    <row r="295" spans="1:14" x14ac:dyDescent="0.25">
      <c r="A295" s="26" t="s">
        <v>415</v>
      </c>
      <c r="B295" s="41" t="s">
        <v>416</v>
      </c>
      <c r="C295" s="73">
        <f>ROW(B163)</f>
        <v>163</v>
      </c>
      <c r="E295" s="74"/>
      <c r="F295" s="74"/>
      <c r="H295" s="24"/>
      <c r="I295" s="41"/>
      <c r="J295" s="73"/>
      <c r="L295" s="74"/>
      <c r="M295" s="74"/>
    </row>
    <row r="296" spans="1:14" x14ac:dyDescent="0.25">
      <c r="A296" s="26" t="s">
        <v>417</v>
      </c>
      <c r="B296" s="41" t="s">
        <v>418</v>
      </c>
      <c r="C296" s="73">
        <f>ROW(B137)</f>
        <v>137</v>
      </c>
      <c r="E296" s="74"/>
      <c r="F296" s="74"/>
      <c r="H296" s="24"/>
      <c r="I296" s="41"/>
      <c r="J296" s="73"/>
      <c r="L296" s="74"/>
      <c r="M296" s="74"/>
    </row>
    <row r="297" spans="1:14" ht="30" x14ac:dyDescent="0.25">
      <c r="A297" s="26" t="s">
        <v>419</v>
      </c>
      <c r="B297" s="26" t="s">
        <v>420</v>
      </c>
      <c r="C297" s="73" t="str">
        <f>ROW('C. HTT Harmonised Glossary'!B17)&amp;" for Harmonised Glossary"</f>
        <v>17 for Harmonised Glossary</v>
      </c>
      <c r="E297" s="74"/>
      <c r="H297" s="24"/>
      <c r="J297" s="73"/>
      <c r="L297" s="74"/>
    </row>
    <row r="298" spans="1:14" x14ac:dyDescent="0.25">
      <c r="A298" s="26" t="s">
        <v>421</v>
      </c>
      <c r="B298" s="41" t="s">
        <v>422</v>
      </c>
      <c r="C298" s="73">
        <f>ROW(B65)</f>
        <v>65</v>
      </c>
      <c r="E298" s="74"/>
      <c r="H298" s="24"/>
      <c r="I298" s="41"/>
      <c r="J298" s="73"/>
      <c r="L298" s="74"/>
    </row>
    <row r="299" spans="1:14" x14ac:dyDescent="0.25">
      <c r="A299" s="26" t="s">
        <v>423</v>
      </c>
      <c r="B299" s="41" t="s">
        <v>424</v>
      </c>
      <c r="C299" s="73">
        <f>ROW(B88)</f>
        <v>88</v>
      </c>
      <c r="E299" s="74"/>
      <c r="H299" s="24"/>
      <c r="I299" s="41"/>
      <c r="J299" s="73"/>
      <c r="L299" s="74"/>
    </row>
    <row r="300" spans="1:14" x14ac:dyDescent="0.25">
      <c r="A300" s="26" t="s">
        <v>425</v>
      </c>
      <c r="B300" s="41" t="s">
        <v>426</v>
      </c>
      <c r="C300" s="73" t="str">
        <f>ROW('B1. HTT Mortgage Assets'!B160)&amp; " for Mortgage Assets"</f>
        <v>160 for Mortgage Assets</v>
      </c>
      <c r="D300" s="73" t="str">
        <f>ROW('B2. HTT Public Sector Assets'!B166)&amp; " for Public Sector Assets"</f>
        <v>166 for Public Sector Assets</v>
      </c>
      <c r="E300" s="74"/>
      <c r="H300" s="24"/>
      <c r="I300" s="41"/>
      <c r="J300" s="73"/>
      <c r="K300" s="73"/>
      <c r="L300" s="74"/>
    </row>
    <row r="301" spans="1:14" outlineLevel="1" x14ac:dyDescent="0.25">
      <c r="A301" s="26" t="s">
        <v>427</v>
      </c>
      <c r="B301" s="41"/>
      <c r="C301" s="73"/>
      <c r="D301" s="73"/>
      <c r="E301" s="74"/>
      <c r="H301" s="24"/>
      <c r="I301" s="41"/>
      <c r="J301" s="73"/>
      <c r="K301" s="73"/>
      <c r="L301" s="74"/>
    </row>
    <row r="302" spans="1:14" outlineLevel="1" x14ac:dyDescent="0.25">
      <c r="A302" s="26" t="s">
        <v>428</v>
      </c>
      <c r="B302" s="41"/>
      <c r="C302" s="73"/>
      <c r="D302" s="73"/>
      <c r="E302" s="74"/>
      <c r="H302" s="24"/>
      <c r="I302" s="41"/>
      <c r="J302" s="73"/>
      <c r="K302" s="73"/>
      <c r="L302" s="74"/>
    </row>
    <row r="303" spans="1:14" outlineLevel="1" x14ac:dyDescent="0.25">
      <c r="A303" s="26" t="s">
        <v>429</v>
      </c>
      <c r="B303" s="41"/>
      <c r="C303" s="73"/>
      <c r="D303" s="73"/>
      <c r="E303" s="74"/>
      <c r="H303" s="24"/>
      <c r="I303" s="41"/>
      <c r="J303" s="73"/>
      <c r="K303" s="73"/>
      <c r="L303" s="74"/>
    </row>
    <row r="304" spans="1:14" outlineLevel="1" x14ac:dyDescent="0.25">
      <c r="A304" s="26" t="s">
        <v>430</v>
      </c>
      <c r="B304" s="41"/>
      <c r="C304" s="73"/>
      <c r="D304" s="73"/>
      <c r="E304" s="74"/>
      <c r="H304" s="24"/>
      <c r="I304" s="41"/>
      <c r="J304" s="73"/>
      <c r="K304" s="73"/>
      <c r="L304" s="74"/>
    </row>
    <row r="305" spans="1:13" outlineLevel="1" x14ac:dyDescent="0.25">
      <c r="A305" s="26" t="s">
        <v>431</v>
      </c>
      <c r="B305" s="41"/>
      <c r="C305" s="73"/>
      <c r="D305" s="73"/>
      <c r="E305" s="74"/>
      <c r="H305" s="24"/>
      <c r="I305" s="41"/>
      <c r="J305" s="73"/>
      <c r="K305" s="73"/>
      <c r="L305" s="74"/>
    </row>
    <row r="306" spans="1:13" outlineLevel="1" x14ac:dyDescent="0.25">
      <c r="A306" s="26" t="s">
        <v>432</v>
      </c>
      <c r="B306" s="41"/>
      <c r="C306" s="73"/>
      <c r="D306" s="73"/>
      <c r="E306" s="74"/>
      <c r="H306" s="24"/>
      <c r="I306" s="41"/>
      <c r="J306" s="73"/>
      <c r="K306" s="73"/>
      <c r="L306" s="74"/>
    </row>
    <row r="307" spans="1:13" outlineLevel="1" x14ac:dyDescent="0.25">
      <c r="A307" s="26" t="s">
        <v>433</v>
      </c>
      <c r="B307" s="41"/>
      <c r="C307" s="73"/>
      <c r="D307" s="73"/>
      <c r="E307" s="74"/>
      <c r="H307" s="24"/>
      <c r="I307" s="41"/>
      <c r="J307" s="73"/>
      <c r="K307" s="73"/>
      <c r="L307" s="74"/>
    </row>
    <row r="308" spans="1:13" outlineLevel="1" x14ac:dyDescent="0.25">
      <c r="A308" s="26" t="s">
        <v>434</v>
      </c>
      <c r="B308" s="41"/>
      <c r="C308" s="73"/>
      <c r="D308" s="73"/>
      <c r="E308" s="74"/>
      <c r="H308" s="24"/>
      <c r="I308" s="41"/>
      <c r="J308" s="73"/>
      <c r="K308" s="73"/>
      <c r="L308" s="74"/>
    </row>
    <row r="309" spans="1:13" outlineLevel="1" x14ac:dyDescent="0.25">
      <c r="A309" s="26" t="s">
        <v>435</v>
      </c>
      <c r="B309" s="41"/>
      <c r="C309" s="73"/>
      <c r="D309" s="73"/>
      <c r="E309" s="74"/>
      <c r="H309" s="24"/>
      <c r="I309" s="41"/>
      <c r="J309" s="73"/>
      <c r="K309" s="73"/>
      <c r="L309" s="74"/>
    </row>
    <row r="310" spans="1:13" outlineLevel="1" x14ac:dyDescent="0.25">
      <c r="A310" s="26" t="s">
        <v>436</v>
      </c>
      <c r="H310" s="24"/>
    </row>
    <row r="311" spans="1:13" ht="37.5" x14ac:dyDescent="0.25">
      <c r="A311" s="38"/>
      <c r="B311" s="37" t="s">
        <v>32</v>
      </c>
      <c r="C311" s="38"/>
      <c r="D311" s="38"/>
      <c r="E311" s="38"/>
      <c r="F311" s="38"/>
      <c r="G311" s="39"/>
      <c r="H311" s="24"/>
      <c r="I311" s="30"/>
      <c r="J311" s="32"/>
      <c r="K311" s="32"/>
      <c r="L311" s="32"/>
      <c r="M311" s="32"/>
    </row>
    <row r="312" spans="1:13" x14ac:dyDescent="0.25">
      <c r="A312" s="26" t="s">
        <v>5</v>
      </c>
      <c r="B312" s="49" t="s">
        <v>437</v>
      </c>
      <c r="C312" s="105" t="s">
        <v>36</v>
      </c>
      <c r="H312" s="24"/>
      <c r="I312" s="49"/>
      <c r="J312" s="73"/>
    </row>
    <row r="313" spans="1:13" outlineLevel="1" x14ac:dyDescent="0.25">
      <c r="A313" s="26" t="s">
        <v>438</v>
      </c>
      <c r="B313" s="49"/>
      <c r="C313" s="73"/>
      <c r="H313" s="24"/>
      <c r="I313" s="49"/>
      <c r="J313" s="73"/>
    </row>
    <row r="314" spans="1:13" outlineLevel="1" x14ac:dyDescent="0.25">
      <c r="A314" s="26" t="s">
        <v>439</v>
      </c>
      <c r="B314" s="49"/>
      <c r="C314" s="73"/>
      <c r="H314" s="24"/>
      <c r="I314" s="49"/>
      <c r="J314" s="73"/>
    </row>
    <row r="315" spans="1:13" outlineLevel="1" x14ac:dyDescent="0.25">
      <c r="A315" s="26" t="s">
        <v>440</v>
      </c>
      <c r="B315" s="49"/>
      <c r="C315" s="73"/>
      <c r="H315" s="24"/>
      <c r="I315" s="49"/>
      <c r="J315" s="73"/>
    </row>
    <row r="316" spans="1:13" outlineLevel="1" x14ac:dyDescent="0.25">
      <c r="A316" s="26" t="s">
        <v>441</v>
      </c>
      <c r="B316" s="49"/>
      <c r="C316" s="73"/>
      <c r="H316" s="24"/>
      <c r="I316" s="49"/>
      <c r="J316" s="73"/>
    </row>
    <row r="317" spans="1:13" outlineLevel="1" x14ac:dyDescent="0.25">
      <c r="A317" s="26" t="s">
        <v>442</v>
      </c>
      <c r="B317" s="49"/>
      <c r="C317" s="73"/>
      <c r="H317" s="24"/>
      <c r="I317" s="49"/>
      <c r="J317" s="73"/>
    </row>
    <row r="318" spans="1:13" outlineLevel="1" x14ac:dyDescent="0.25">
      <c r="A318" s="26" t="s">
        <v>443</v>
      </c>
      <c r="B318" s="49"/>
      <c r="C318" s="73"/>
      <c r="H318" s="24"/>
      <c r="I318" s="49"/>
      <c r="J318" s="73"/>
    </row>
    <row r="319" spans="1:13" ht="18.75" x14ac:dyDescent="0.25">
      <c r="A319" s="38"/>
      <c r="B319" s="37" t="s">
        <v>33</v>
      </c>
      <c r="C319" s="38"/>
      <c r="D319" s="38"/>
      <c r="E319" s="38"/>
      <c r="F319" s="38"/>
      <c r="G319" s="39"/>
      <c r="H319" s="24"/>
      <c r="I319" s="30"/>
      <c r="J319" s="32"/>
      <c r="K319" s="32"/>
      <c r="L319" s="32"/>
      <c r="M319" s="32"/>
    </row>
    <row r="320" spans="1:13" ht="15" customHeight="1" outlineLevel="1" x14ac:dyDescent="0.25">
      <c r="A320" s="45"/>
      <c r="B320" s="46" t="s">
        <v>444</v>
      </c>
      <c r="C320" s="45"/>
      <c r="D320" s="45"/>
      <c r="E320" s="47"/>
      <c r="F320" s="48"/>
      <c r="G320" s="48"/>
      <c r="H320" s="24"/>
      <c r="L320" s="24"/>
      <c r="M320" s="24"/>
    </row>
    <row r="321" spans="1:8" outlineLevel="1" x14ac:dyDescent="0.25">
      <c r="A321" s="26" t="s">
        <v>445</v>
      </c>
      <c r="B321" s="41" t="s">
        <v>446</v>
      </c>
      <c r="C321" s="41"/>
      <c r="H321" s="24"/>
    </row>
    <row r="322" spans="1:8" outlineLevel="1" x14ac:dyDescent="0.25">
      <c r="A322" s="26" t="s">
        <v>447</v>
      </c>
      <c r="B322" s="41" t="s">
        <v>448</v>
      </c>
      <c r="C322" s="41"/>
      <c r="H322" s="24"/>
    </row>
    <row r="323" spans="1:8" outlineLevel="1" x14ac:dyDescent="0.25">
      <c r="A323" s="26" t="s">
        <v>449</v>
      </c>
      <c r="B323" s="41" t="s">
        <v>450</v>
      </c>
      <c r="C323" s="41"/>
      <c r="H323" s="24"/>
    </row>
    <row r="324" spans="1:8" outlineLevel="1" x14ac:dyDescent="0.25">
      <c r="A324" s="26" t="s">
        <v>451</v>
      </c>
      <c r="B324" s="41" t="s">
        <v>452</v>
      </c>
      <c r="H324" s="24"/>
    </row>
    <row r="325" spans="1:8" outlineLevel="1" x14ac:dyDescent="0.25">
      <c r="A325" s="26" t="s">
        <v>453</v>
      </c>
      <c r="B325" s="41" t="s">
        <v>454</v>
      </c>
      <c r="H325" s="24"/>
    </row>
    <row r="326" spans="1:8" outlineLevel="1" x14ac:dyDescent="0.25">
      <c r="A326" s="26" t="s">
        <v>455</v>
      </c>
      <c r="B326" s="41" t="s">
        <v>456</v>
      </c>
      <c r="H326" s="24"/>
    </row>
    <row r="327" spans="1:8" outlineLevel="1" x14ac:dyDescent="0.25">
      <c r="A327" s="26" t="s">
        <v>457</v>
      </c>
      <c r="B327" s="41" t="s">
        <v>458</v>
      </c>
      <c r="H327" s="24"/>
    </row>
    <row r="328" spans="1:8" outlineLevel="1" x14ac:dyDescent="0.25">
      <c r="A328" s="26" t="s">
        <v>459</v>
      </c>
      <c r="B328" s="41" t="s">
        <v>460</v>
      </c>
      <c r="H328" s="24"/>
    </row>
    <row r="329" spans="1:8" outlineLevel="1" x14ac:dyDescent="0.25">
      <c r="A329" s="26" t="s">
        <v>461</v>
      </c>
      <c r="B329" s="41" t="s">
        <v>462</v>
      </c>
      <c r="H329" s="24"/>
    </row>
    <row r="330" spans="1:8" outlineLevel="1" x14ac:dyDescent="0.25">
      <c r="A330" s="26" t="s">
        <v>463</v>
      </c>
      <c r="B330" s="56" t="s">
        <v>464</v>
      </c>
      <c r="H330" s="24"/>
    </row>
    <row r="331" spans="1:8" outlineLevel="1" x14ac:dyDescent="0.25">
      <c r="A331" s="26" t="s">
        <v>465</v>
      </c>
      <c r="B331" s="56" t="s">
        <v>464</v>
      </c>
      <c r="H331" s="24"/>
    </row>
    <row r="332" spans="1:8" outlineLevel="1" x14ac:dyDescent="0.25">
      <c r="A332" s="26" t="s">
        <v>466</v>
      </c>
      <c r="B332" s="56" t="s">
        <v>464</v>
      </c>
      <c r="H332" s="24"/>
    </row>
    <row r="333" spans="1:8" outlineLevel="1" x14ac:dyDescent="0.25">
      <c r="A333" s="26" t="s">
        <v>467</v>
      </c>
      <c r="B333" s="56" t="s">
        <v>464</v>
      </c>
      <c r="H333" s="24"/>
    </row>
    <row r="334" spans="1:8" outlineLevel="1" x14ac:dyDescent="0.25">
      <c r="A334" s="26" t="s">
        <v>468</v>
      </c>
      <c r="B334" s="56" t="s">
        <v>464</v>
      </c>
      <c r="H334" s="24"/>
    </row>
    <row r="335" spans="1:8" outlineLevel="1" x14ac:dyDescent="0.25">
      <c r="A335" s="26" t="s">
        <v>469</v>
      </c>
      <c r="B335" s="56" t="s">
        <v>464</v>
      </c>
      <c r="H335" s="24"/>
    </row>
    <row r="336" spans="1:8" outlineLevel="1" x14ac:dyDescent="0.25">
      <c r="A336" s="26" t="s">
        <v>470</v>
      </c>
      <c r="B336" s="56" t="s">
        <v>464</v>
      </c>
      <c r="H336" s="24"/>
    </row>
    <row r="337" spans="1:8" outlineLevel="1" x14ac:dyDescent="0.25">
      <c r="A337" s="26" t="s">
        <v>471</v>
      </c>
      <c r="B337" s="56" t="s">
        <v>464</v>
      </c>
      <c r="H337" s="24"/>
    </row>
    <row r="338" spans="1:8" outlineLevel="1" x14ac:dyDescent="0.25">
      <c r="A338" s="26" t="s">
        <v>472</v>
      </c>
      <c r="B338" s="56" t="s">
        <v>464</v>
      </c>
      <c r="H338" s="24"/>
    </row>
    <row r="339" spans="1:8" outlineLevel="1" x14ac:dyDescent="0.25">
      <c r="A339" s="26" t="s">
        <v>473</v>
      </c>
      <c r="B339" s="56" t="s">
        <v>464</v>
      </c>
      <c r="H339" s="24"/>
    </row>
    <row r="340" spans="1:8" outlineLevel="1" x14ac:dyDescent="0.25">
      <c r="A340" s="26" t="s">
        <v>474</v>
      </c>
      <c r="B340" s="56" t="s">
        <v>464</v>
      </c>
      <c r="H340" s="24"/>
    </row>
    <row r="341" spans="1:8" outlineLevel="1" x14ac:dyDescent="0.25">
      <c r="A341" s="26" t="s">
        <v>475</v>
      </c>
      <c r="B341" s="56" t="s">
        <v>464</v>
      </c>
      <c r="H341" s="24"/>
    </row>
    <row r="342" spans="1:8" outlineLevel="1" x14ac:dyDescent="0.25">
      <c r="A342" s="26" t="s">
        <v>476</v>
      </c>
      <c r="B342" s="56" t="s">
        <v>464</v>
      </c>
      <c r="H342" s="24"/>
    </row>
    <row r="343" spans="1:8" outlineLevel="1" x14ac:dyDescent="0.25">
      <c r="A343" s="26" t="s">
        <v>477</v>
      </c>
      <c r="B343" s="56" t="s">
        <v>464</v>
      </c>
      <c r="H343" s="24"/>
    </row>
    <row r="344" spans="1:8" outlineLevel="1" x14ac:dyDescent="0.25">
      <c r="A344" s="26" t="s">
        <v>478</v>
      </c>
      <c r="B344" s="56" t="s">
        <v>464</v>
      </c>
      <c r="H344" s="24"/>
    </row>
    <row r="345" spans="1:8" outlineLevel="1" x14ac:dyDescent="0.25">
      <c r="A345" s="26" t="s">
        <v>479</v>
      </c>
      <c r="B345" s="56" t="s">
        <v>464</v>
      </c>
      <c r="H345" s="24"/>
    </row>
    <row r="346" spans="1:8" outlineLevel="1" x14ac:dyDescent="0.25">
      <c r="A346" s="26" t="s">
        <v>480</v>
      </c>
      <c r="B346" s="56" t="s">
        <v>464</v>
      </c>
      <c r="H346" s="24"/>
    </row>
    <row r="347" spans="1:8" outlineLevel="1" x14ac:dyDescent="0.25">
      <c r="A347" s="26" t="s">
        <v>481</v>
      </c>
      <c r="B347" s="56" t="s">
        <v>464</v>
      </c>
      <c r="H347" s="24"/>
    </row>
    <row r="348" spans="1:8" outlineLevel="1" x14ac:dyDescent="0.25">
      <c r="A348" s="26" t="s">
        <v>482</v>
      </c>
      <c r="B348" s="56" t="s">
        <v>464</v>
      </c>
      <c r="H348" s="24"/>
    </row>
    <row r="349" spans="1:8" outlineLevel="1" x14ac:dyDescent="0.25">
      <c r="A349" s="26" t="s">
        <v>483</v>
      </c>
      <c r="B349" s="56" t="s">
        <v>464</v>
      </c>
      <c r="H349" s="24"/>
    </row>
    <row r="350" spans="1:8" outlineLevel="1" x14ac:dyDescent="0.25">
      <c r="A350" s="26" t="s">
        <v>484</v>
      </c>
      <c r="B350" s="56" t="s">
        <v>464</v>
      </c>
      <c r="H350" s="24"/>
    </row>
    <row r="351" spans="1:8" outlineLevel="1" x14ac:dyDescent="0.25">
      <c r="A351" s="26" t="s">
        <v>485</v>
      </c>
      <c r="B351" s="56" t="s">
        <v>464</v>
      </c>
      <c r="H351" s="24"/>
    </row>
    <row r="352" spans="1:8" outlineLevel="1" x14ac:dyDescent="0.25">
      <c r="A352" s="26" t="s">
        <v>486</v>
      </c>
      <c r="B352" s="56" t="s">
        <v>464</v>
      </c>
      <c r="H352" s="24"/>
    </row>
    <row r="353" spans="1:8" outlineLevel="1" x14ac:dyDescent="0.25">
      <c r="A353" s="26" t="s">
        <v>487</v>
      </c>
      <c r="B353" s="56" t="s">
        <v>464</v>
      </c>
      <c r="H353" s="24"/>
    </row>
    <row r="354" spans="1:8" outlineLevel="1" x14ac:dyDescent="0.25">
      <c r="A354" s="26" t="s">
        <v>488</v>
      </c>
      <c r="B354" s="56" t="s">
        <v>464</v>
      </c>
      <c r="H354" s="24"/>
    </row>
    <row r="355" spans="1:8" outlineLevel="1" x14ac:dyDescent="0.25">
      <c r="A355" s="26" t="s">
        <v>489</v>
      </c>
      <c r="B355" s="56" t="s">
        <v>464</v>
      </c>
      <c r="H355" s="24"/>
    </row>
    <row r="356" spans="1:8" outlineLevel="1" x14ac:dyDescent="0.25">
      <c r="A356" s="26" t="s">
        <v>490</v>
      </c>
      <c r="B356" s="56" t="s">
        <v>464</v>
      </c>
      <c r="H356" s="24"/>
    </row>
    <row r="357" spans="1:8" outlineLevel="1" x14ac:dyDescent="0.25">
      <c r="A357" s="26" t="s">
        <v>491</v>
      </c>
      <c r="B357" s="56" t="s">
        <v>464</v>
      </c>
      <c r="H357" s="24"/>
    </row>
    <row r="358" spans="1:8" outlineLevel="1" x14ac:dyDescent="0.25">
      <c r="A358" s="26" t="s">
        <v>492</v>
      </c>
      <c r="B358" s="56" t="s">
        <v>464</v>
      </c>
      <c r="H358" s="24"/>
    </row>
    <row r="359" spans="1:8" outlineLevel="1" x14ac:dyDescent="0.25">
      <c r="A359" s="26" t="s">
        <v>493</v>
      </c>
      <c r="B359" s="56" t="s">
        <v>464</v>
      </c>
      <c r="H359" s="24"/>
    </row>
    <row r="360" spans="1:8" outlineLevel="1" x14ac:dyDescent="0.25">
      <c r="A360" s="26" t="s">
        <v>494</v>
      </c>
      <c r="B360" s="56" t="s">
        <v>464</v>
      </c>
      <c r="H360" s="24"/>
    </row>
    <row r="361" spans="1:8" outlineLevel="1" x14ac:dyDescent="0.25">
      <c r="A361" s="26" t="s">
        <v>495</v>
      </c>
      <c r="B361" s="56" t="s">
        <v>464</v>
      </c>
      <c r="H361" s="24"/>
    </row>
    <row r="362" spans="1:8" outlineLevel="1" x14ac:dyDescent="0.25">
      <c r="A362" s="26" t="s">
        <v>496</v>
      </c>
      <c r="B362" s="56" t="s">
        <v>464</v>
      </c>
      <c r="H362" s="24"/>
    </row>
    <row r="363" spans="1:8" outlineLevel="1" x14ac:dyDescent="0.25">
      <c r="A363" s="26" t="s">
        <v>497</v>
      </c>
      <c r="B363" s="56" t="s">
        <v>464</v>
      </c>
      <c r="H363" s="24"/>
    </row>
    <row r="364" spans="1:8" outlineLevel="1" x14ac:dyDescent="0.25">
      <c r="A364" s="26" t="s">
        <v>498</v>
      </c>
      <c r="B364" s="56" t="s">
        <v>464</v>
      </c>
      <c r="H364" s="24"/>
    </row>
    <row r="365" spans="1:8" outlineLevel="1" x14ac:dyDescent="0.25">
      <c r="A365" s="26" t="s">
        <v>499</v>
      </c>
      <c r="B365" s="56" t="s">
        <v>464</v>
      </c>
      <c r="H365" s="24"/>
    </row>
    <row r="366" spans="1:8" x14ac:dyDescent="0.25">
      <c r="H366" s="24"/>
    </row>
    <row r="367" spans="1:8" x14ac:dyDescent="0.25">
      <c r="H367" s="24"/>
    </row>
    <row r="368" spans="1:8" x14ac:dyDescent="0.25">
      <c r="H368" s="24"/>
    </row>
    <row r="369" spans="8:8" x14ac:dyDescent="0.25">
      <c r="H369" s="24"/>
    </row>
    <row r="370" spans="8:8" x14ac:dyDescent="0.25">
      <c r="H370" s="24"/>
    </row>
    <row r="371" spans="8:8" x14ac:dyDescent="0.25">
      <c r="H371" s="24"/>
    </row>
    <row r="372" spans="8:8" x14ac:dyDescent="0.25">
      <c r="H372" s="24"/>
    </row>
    <row r="373" spans="8:8" x14ac:dyDescent="0.25">
      <c r="H373" s="24"/>
    </row>
    <row r="374" spans="8:8" x14ac:dyDescent="0.25">
      <c r="H374" s="24"/>
    </row>
    <row r="375" spans="8:8" x14ac:dyDescent="0.25">
      <c r="H375" s="24"/>
    </row>
    <row r="376" spans="8:8" x14ac:dyDescent="0.25">
      <c r="H376" s="24"/>
    </row>
    <row r="377" spans="8:8" x14ac:dyDescent="0.25">
      <c r="H377" s="24"/>
    </row>
    <row r="378" spans="8:8" x14ac:dyDescent="0.25">
      <c r="H378" s="24"/>
    </row>
    <row r="379" spans="8:8" x14ac:dyDescent="0.25">
      <c r="H379" s="24"/>
    </row>
    <row r="380" spans="8:8" x14ac:dyDescent="0.25">
      <c r="H380" s="24"/>
    </row>
    <row r="381" spans="8:8" x14ac:dyDescent="0.25">
      <c r="H381" s="24"/>
    </row>
    <row r="382" spans="8:8" x14ac:dyDescent="0.25">
      <c r="H382" s="24"/>
    </row>
    <row r="383" spans="8:8" x14ac:dyDescent="0.25">
      <c r="H383" s="24"/>
    </row>
    <row r="384" spans="8:8" x14ac:dyDescent="0.25">
      <c r="H384" s="24"/>
    </row>
    <row r="385" spans="8:8" x14ac:dyDescent="0.25">
      <c r="H385" s="24"/>
    </row>
    <row r="386" spans="8:8" x14ac:dyDescent="0.25">
      <c r="H386" s="24"/>
    </row>
    <row r="387" spans="8:8" x14ac:dyDescent="0.25">
      <c r="H387" s="24"/>
    </row>
    <row r="388" spans="8:8" x14ac:dyDescent="0.25">
      <c r="H388" s="24"/>
    </row>
    <row r="389" spans="8:8" x14ac:dyDescent="0.25">
      <c r="H389" s="24"/>
    </row>
    <row r="390" spans="8:8" x14ac:dyDescent="0.25">
      <c r="H390" s="24"/>
    </row>
    <row r="391" spans="8:8" x14ac:dyDescent="0.25">
      <c r="H391" s="24"/>
    </row>
    <row r="392" spans="8:8" x14ac:dyDescent="0.25">
      <c r="H392" s="24"/>
    </row>
    <row r="393" spans="8:8" x14ac:dyDescent="0.25">
      <c r="H393" s="24"/>
    </row>
    <row r="394" spans="8:8" x14ac:dyDescent="0.25">
      <c r="H394" s="24"/>
    </row>
    <row r="395" spans="8:8" x14ac:dyDescent="0.25">
      <c r="H395" s="24"/>
    </row>
    <row r="396" spans="8:8" x14ac:dyDescent="0.25">
      <c r="H396" s="24"/>
    </row>
    <row r="397" spans="8:8" x14ac:dyDescent="0.25">
      <c r="H397" s="24"/>
    </row>
    <row r="398" spans="8:8" x14ac:dyDescent="0.25">
      <c r="H398" s="24"/>
    </row>
    <row r="399" spans="8:8" x14ac:dyDescent="0.25">
      <c r="H399" s="24"/>
    </row>
    <row r="400" spans="8:8" x14ac:dyDescent="0.25">
      <c r="H400" s="24"/>
    </row>
    <row r="401" spans="8:8" x14ac:dyDescent="0.25">
      <c r="H401" s="24"/>
    </row>
    <row r="402" spans="8:8" x14ac:dyDescent="0.25">
      <c r="H402" s="24"/>
    </row>
    <row r="403" spans="8:8" x14ac:dyDescent="0.25">
      <c r="H403" s="24"/>
    </row>
    <row r="404" spans="8:8" x14ac:dyDescent="0.25">
      <c r="H404" s="24"/>
    </row>
    <row r="405" spans="8:8" x14ac:dyDescent="0.25">
      <c r="H405" s="24"/>
    </row>
    <row r="406" spans="8:8" x14ac:dyDescent="0.25">
      <c r="H406" s="24"/>
    </row>
    <row r="407" spans="8:8" x14ac:dyDescent="0.25">
      <c r="H407" s="24"/>
    </row>
    <row r="408" spans="8:8" x14ac:dyDescent="0.25">
      <c r="H408" s="24"/>
    </row>
    <row r="409" spans="8:8" x14ac:dyDescent="0.25">
      <c r="H409" s="24"/>
    </row>
    <row r="410" spans="8:8" x14ac:dyDescent="0.25">
      <c r="H410" s="24"/>
    </row>
    <row r="411" spans="8:8" x14ac:dyDescent="0.25">
      <c r="H411" s="24"/>
    </row>
    <row r="412" spans="8:8" x14ac:dyDescent="0.25">
      <c r="H412" s="24"/>
    </row>
    <row r="413" spans="8:8" x14ac:dyDescent="0.25">
      <c r="H413" s="24"/>
    </row>
  </sheetData>
  <hyperlinks>
    <hyperlink ref="B6" location="'A. HTT General'!B13" display="1. Basic Facts"/>
    <hyperlink ref="B7" location="'A. HTT General'!B26" display="2. Regulatory Summary"/>
    <hyperlink ref="B8" location="'A. HTT General'!B36" display="3. General Cover Pool / Covered Bond Information"/>
    <hyperlink ref="B9" location="'A. HTT General'!B285" display="4. References to Capital Requirements Regulation (CRR) 129(7)"/>
    <hyperlink ref="B11" location="'A. HTT General'!B319" display="6. Other relevant information"/>
    <hyperlink ref="C289" location="'A. HTT General'!A39" display="'A. HTT General'!A39"/>
    <hyperlink ref="C290" location="'B1. HTT Mortgage Assets'!B43" display="'B1. HTT Mortgage Assets'!B43"/>
    <hyperlink ref="D290" location="'B2. HTT Public Sector Assets'!B48" display="'B2. HTT Public Sector Assets'!B48"/>
    <hyperlink ref="C291" location="'A. HTT General'!A52" display="'A. HTT General'!A52"/>
    <hyperlink ref="C295" location="'A. HTT General'!B163" display="'A. HTT General'!B163"/>
    <hyperlink ref="C296" location="'A. HTT General'!B137" display="'A. HTT General'!B137"/>
    <hyperlink ref="C297" location="'C. HTT Harmonised Glossary'!B17" display="'C. HTT Harmonised Glossary'!B17"/>
    <hyperlink ref="C298" location="'A. HTT General'!B65" display="'A. HTT General'!B65"/>
    <hyperlink ref="C299" location="'A. HTT General'!B88" display="'A. HTT General'!B88"/>
    <hyperlink ref="C300" location="'B1. HTT Mortgage Assets'!B160" display="'B1. HTT Mortgage Assets'!B160"/>
    <hyperlink ref="D300" location="'B2. HTT Public Sector Assets'!B166" display="'B2. HTT Public Sector Assets'!B166"/>
    <hyperlink ref="B27" r:id="rId1" display="UCITS Compliance"/>
    <hyperlink ref="B28" r:id="rId2" display="CRR Compliance"/>
    <hyperlink ref="B29" r:id="rId3"/>
    <hyperlink ref="B10" location="'A. HTT General'!B311" display="5. References to Capital Requirements Regulation (CRR) 129(1)"/>
    <hyperlink ref="F292" location="'A. HTT General'!B18" display="'A. HTT General'!B18"/>
    <hyperlink ref="D292" location="'B1. HTT Mortgage Assets'!B267" display="'B1. HTT Mortgage Assets'!B267"/>
    <hyperlink ref="C292" location="'B1. HTT Mortgage Assets'!B166" display="'B1. HTT Mortgage Assets'!B166"/>
    <hyperlink ref="F293" location="'B2. HTT Public Sector Assets'!B129" display="'B2. HTT Public Sector Assets'!B129"/>
    <hyperlink ref="C293" location="'B1. HTT Mortgage Assets'!B130" display="'B1. HTT Mortgage Assets'!B130"/>
    <hyperlink ref="C288" location="'A. HTT General'!A38" display="'A. HTT General'!A38"/>
    <hyperlink ref="D293" location="'A. HTT General'!B228" display="'A. HTT General'!B228"/>
    <hyperlink ref="C294" location="'A. HTT General'!B111" display="'A. HTT General'!B111"/>
    <hyperlink ref="C29" r:id="rId4"/>
    <hyperlink ref="C229" r:id="rId5"/>
  </hyperlinks>
  <pageMargins left="0.70866141732283472" right="0.70866141732283472" top="0.74803149606299213" bottom="0.74803149606299213" header="0.31496062992125984" footer="0.31496062992125984"/>
  <pageSetup paperSize="9" scale="50" fitToHeight="0" orientation="landscape" r:id="rId6"/>
  <headerFooter>
    <oddHeader>&amp;R&amp;G</oddHeader>
  </headerFooter>
  <legacyDrawing r:id="rId7"/>
  <legacyDrawingHF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368"/>
  <sheetViews>
    <sheetView zoomScale="80" zoomScaleNormal="80" workbookViewId="0">
      <selection activeCell="B258" sqref="B258"/>
    </sheetView>
  </sheetViews>
  <sheetFormatPr baseColWidth="10" defaultColWidth="8.85546875" defaultRowHeight="15" outlineLevelRow="1" x14ac:dyDescent="0.25"/>
  <cols>
    <col min="1" max="1" width="13.85546875" style="26" customWidth="1"/>
    <col min="2" max="2" width="60.85546875" style="26" customWidth="1"/>
    <col min="3" max="3" width="41" style="26" customWidth="1"/>
    <col min="4" max="4" width="40.85546875" style="26" customWidth="1"/>
    <col min="5" max="5" width="6.7109375" style="26" customWidth="1"/>
    <col min="6" max="6" width="41.5703125" style="26" customWidth="1"/>
    <col min="7" max="7" width="41.5703125" style="24" customWidth="1"/>
    <col min="8" max="16384" width="8.85546875" style="57"/>
  </cols>
  <sheetData>
    <row r="1" spans="1:7" ht="31.5" x14ac:dyDescent="0.25">
      <c r="A1" s="23" t="s">
        <v>500</v>
      </c>
      <c r="B1" s="23"/>
      <c r="C1" s="24"/>
      <c r="D1" s="24"/>
      <c r="E1" s="24"/>
      <c r="F1" s="60" t="s">
        <v>1547</v>
      </c>
    </row>
    <row r="2" spans="1:7" ht="15.75" thickBot="1" x14ac:dyDescent="0.3">
      <c r="A2" s="24"/>
      <c r="B2" s="24"/>
      <c r="C2" s="24"/>
      <c r="D2" s="24"/>
      <c r="E2" s="24"/>
      <c r="F2" s="24"/>
    </row>
    <row r="3" spans="1:7" ht="19.5" thickBot="1" x14ac:dyDescent="0.3">
      <c r="A3" s="27"/>
      <c r="B3" s="28" t="s">
        <v>24</v>
      </c>
      <c r="C3" s="29" t="s">
        <v>25</v>
      </c>
      <c r="D3" s="27"/>
      <c r="E3" s="27"/>
      <c r="F3" s="24"/>
      <c r="G3" s="27"/>
    </row>
    <row r="4" spans="1:7" ht="15.75" thickBot="1" x14ac:dyDescent="0.3"/>
    <row r="5" spans="1:7" ht="18.75" x14ac:dyDescent="0.25">
      <c r="A5" s="30"/>
      <c r="B5" s="31" t="s">
        <v>501</v>
      </c>
      <c r="C5" s="30"/>
      <c r="E5" s="32"/>
      <c r="F5" s="32"/>
    </row>
    <row r="6" spans="1:7" x14ac:dyDescent="0.25">
      <c r="B6" s="33" t="s">
        <v>502</v>
      </c>
    </row>
    <row r="7" spans="1:7" x14ac:dyDescent="0.25">
      <c r="B7" s="76" t="s">
        <v>503</v>
      </c>
    </row>
    <row r="8" spans="1:7" ht="15.75" thickBot="1" x14ac:dyDescent="0.3">
      <c r="B8" s="77" t="s">
        <v>504</v>
      </c>
    </row>
    <row r="9" spans="1:7" x14ac:dyDescent="0.25">
      <c r="B9" s="36"/>
    </row>
    <row r="10" spans="1:7" ht="37.5" x14ac:dyDescent="0.25">
      <c r="A10" s="37" t="s">
        <v>34</v>
      </c>
      <c r="B10" s="37" t="s">
        <v>502</v>
      </c>
      <c r="C10" s="38"/>
      <c r="D10" s="38"/>
      <c r="E10" s="38"/>
      <c r="F10" s="38"/>
      <c r="G10" s="39"/>
    </row>
    <row r="11" spans="1:7" ht="15" customHeight="1" x14ac:dyDescent="0.25">
      <c r="A11" s="45"/>
      <c r="B11" s="46" t="s">
        <v>505</v>
      </c>
      <c r="C11" s="45" t="s">
        <v>66</v>
      </c>
      <c r="D11" s="45"/>
      <c r="E11" s="45"/>
      <c r="F11" s="48" t="s">
        <v>506</v>
      </c>
      <c r="G11" s="48"/>
    </row>
    <row r="12" spans="1:7" x14ac:dyDescent="0.25">
      <c r="A12" s="26" t="s">
        <v>507</v>
      </c>
      <c r="B12" s="26" t="s">
        <v>508</v>
      </c>
      <c r="C12" s="26" t="s">
        <v>36</v>
      </c>
      <c r="F12" s="53" t="str">
        <f>IF($C$15=0,"",IF(C12="[for completion]","",C12/$C$15))</f>
        <v/>
      </c>
    </row>
    <row r="13" spans="1:7" x14ac:dyDescent="0.25">
      <c r="A13" s="26" t="s">
        <v>509</v>
      </c>
      <c r="B13" s="26" t="s">
        <v>510</v>
      </c>
      <c r="C13" s="26" t="s">
        <v>36</v>
      </c>
      <c r="F13" s="53" t="str">
        <f>IF($C$15=0,"",IF(C13="[for completion]","",C13/$C$15))</f>
        <v/>
      </c>
    </row>
    <row r="14" spans="1:7" x14ac:dyDescent="0.25">
      <c r="A14" s="26" t="s">
        <v>511</v>
      </c>
      <c r="B14" s="26" t="s">
        <v>100</v>
      </c>
      <c r="C14" s="26" t="s">
        <v>36</v>
      </c>
      <c r="F14" s="53" t="str">
        <f>IF($C$15=0,"",IF(C14="[for completion]","",C14/$C$15))</f>
        <v/>
      </c>
    </row>
    <row r="15" spans="1:7" x14ac:dyDescent="0.25">
      <c r="A15" s="26" t="s">
        <v>512</v>
      </c>
      <c r="B15" s="78" t="s">
        <v>102</v>
      </c>
      <c r="C15" s="26">
        <f>SUM(C12:C14)</f>
        <v>0</v>
      </c>
      <c r="F15" s="64">
        <f>SUM(F12:F14)</f>
        <v>0</v>
      </c>
    </row>
    <row r="16" spans="1:7" outlineLevel="1" x14ac:dyDescent="0.25">
      <c r="A16" s="26" t="s">
        <v>513</v>
      </c>
      <c r="B16" s="56" t="s">
        <v>514</v>
      </c>
      <c r="F16" s="53" t="str">
        <f t="shared" ref="F16:F26" si="0">IF($C$15=0,"",IF(C16="[for completion]","",C16/$C$15))</f>
        <v/>
      </c>
    </row>
    <row r="17" spans="1:7" outlineLevel="1" x14ac:dyDescent="0.25">
      <c r="A17" s="26" t="s">
        <v>515</v>
      </c>
      <c r="B17" s="56" t="s">
        <v>1545</v>
      </c>
      <c r="F17" s="53" t="str">
        <f t="shared" si="0"/>
        <v/>
      </c>
    </row>
    <row r="18" spans="1:7" outlineLevel="1" x14ac:dyDescent="0.25">
      <c r="A18" s="26" t="s">
        <v>516</v>
      </c>
      <c r="B18" s="56" t="s">
        <v>104</v>
      </c>
      <c r="F18" s="53" t="str">
        <f t="shared" si="0"/>
        <v/>
      </c>
    </row>
    <row r="19" spans="1:7" outlineLevel="1" x14ac:dyDescent="0.25">
      <c r="A19" s="26" t="s">
        <v>517</v>
      </c>
      <c r="B19" s="56" t="s">
        <v>104</v>
      </c>
      <c r="F19" s="53" t="str">
        <f t="shared" si="0"/>
        <v/>
      </c>
    </row>
    <row r="20" spans="1:7" outlineLevel="1" x14ac:dyDescent="0.25">
      <c r="A20" s="26" t="s">
        <v>518</v>
      </c>
      <c r="B20" s="56" t="s">
        <v>104</v>
      </c>
      <c r="F20" s="53" t="str">
        <f t="shared" si="0"/>
        <v/>
      </c>
    </row>
    <row r="21" spans="1:7" outlineLevel="1" x14ac:dyDescent="0.25">
      <c r="A21" s="26" t="s">
        <v>519</v>
      </c>
      <c r="B21" s="56" t="s">
        <v>104</v>
      </c>
      <c r="F21" s="53" t="str">
        <f t="shared" si="0"/>
        <v/>
      </c>
    </row>
    <row r="22" spans="1:7" outlineLevel="1" x14ac:dyDescent="0.25">
      <c r="A22" s="26" t="s">
        <v>520</v>
      </c>
      <c r="B22" s="56" t="s">
        <v>104</v>
      </c>
      <c r="F22" s="53" t="str">
        <f t="shared" si="0"/>
        <v/>
      </c>
    </row>
    <row r="23" spans="1:7" outlineLevel="1" x14ac:dyDescent="0.25">
      <c r="A23" s="26" t="s">
        <v>521</v>
      </c>
      <c r="B23" s="56" t="s">
        <v>104</v>
      </c>
      <c r="F23" s="53" t="str">
        <f t="shared" si="0"/>
        <v/>
      </c>
    </row>
    <row r="24" spans="1:7" outlineLevel="1" x14ac:dyDescent="0.25">
      <c r="A24" s="26" t="s">
        <v>522</v>
      </c>
      <c r="B24" s="56" t="s">
        <v>104</v>
      </c>
      <c r="F24" s="53" t="str">
        <f t="shared" si="0"/>
        <v/>
      </c>
    </row>
    <row r="25" spans="1:7" outlineLevel="1" x14ac:dyDescent="0.25">
      <c r="A25" s="26" t="s">
        <v>523</v>
      </c>
      <c r="B25" s="56" t="s">
        <v>104</v>
      </c>
      <c r="F25" s="53" t="str">
        <f t="shared" si="0"/>
        <v/>
      </c>
    </row>
    <row r="26" spans="1:7" outlineLevel="1" x14ac:dyDescent="0.25">
      <c r="A26" s="26" t="s">
        <v>524</v>
      </c>
      <c r="B26" s="56" t="s">
        <v>104</v>
      </c>
      <c r="C26" s="57"/>
      <c r="D26" s="57"/>
      <c r="E26" s="57"/>
      <c r="F26" s="53" t="str">
        <f t="shared" si="0"/>
        <v/>
      </c>
    </row>
    <row r="27" spans="1:7" ht="15" customHeight="1" x14ac:dyDescent="0.25">
      <c r="A27" s="45"/>
      <c r="B27" s="46" t="s">
        <v>525</v>
      </c>
      <c r="C27" s="45" t="s">
        <v>526</v>
      </c>
      <c r="D27" s="45" t="s">
        <v>527</v>
      </c>
      <c r="E27" s="47"/>
      <c r="F27" s="45" t="s">
        <v>528</v>
      </c>
      <c r="G27" s="48"/>
    </row>
    <row r="28" spans="1:7" x14ac:dyDescent="0.25">
      <c r="A28" s="26" t="s">
        <v>529</v>
      </c>
      <c r="B28" s="26" t="s">
        <v>530</v>
      </c>
      <c r="C28" s="26" t="s">
        <v>36</v>
      </c>
      <c r="D28" s="26" t="s">
        <v>36</v>
      </c>
      <c r="F28" s="26" t="s">
        <v>36</v>
      </c>
    </row>
    <row r="29" spans="1:7" outlineLevel="1" x14ac:dyDescent="0.25">
      <c r="A29" s="26" t="s">
        <v>531</v>
      </c>
      <c r="B29" s="41" t="s">
        <v>532</v>
      </c>
    </row>
    <row r="30" spans="1:7" outlineLevel="1" x14ac:dyDescent="0.25">
      <c r="A30" s="26" t="s">
        <v>533</v>
      </c>
      <c r="B30" s="41" t="s">
        <v>534</v>
      </c>
    </row>
    <row r="31" spans="1:7" outlineLevel="1" x14ac:dyDescent="0.25">
      <c r="A31" s="26" t="s">
        <v>535</v>
      </c>
      <c r="B31" s="41"/>
    </row>
    <row r="32" spans="1:7" outlineLevel="1" x14ac:dyDescent="0.25">
      <c r="A32" s="26" t="s">
        <v>536</v>
      </c>
      <c r="B32" s="41"/>
    </row>
    <row r="33" spans="1:7" outlineLevel="1" x14ac:dyDescent="0.25">
      <c r="A33" s="26" t="s">
        <v>537</v>
      </c>
      <c r="B33" s="41"/>
    </row>
    <row r="34" spans="1:7" outlineLevel="1" x14ac:dyDescent="0.25">
      <c r="A34" s="26" t="s">
        <v>538</v>
      </c>
      <c r="B34" s="41"/>
    </row>
    <row r="35" spans="1:7" ht="15" customHeight="1" x14ac:dyDescent="0.25">
      <c r="A35" s="45"/>
      <c r="B35" s="46" t="s">
        <v>539</v>
      </c>
      <c r="C35" s="45" t="s">
        <v>540</v>
      </c>
      <c r="D35" s="45" t="s">
        <v>541</v>
      </c>
      <c r="E35" s="47"/>
      <c r="F35" s="48" t="s">
        <v>506</v>
      </c>
      <c r="G35" s="48"/>
    </row>
    <row r="36" spans="1:7" x14ac:dyDescent="0.25">
      <c r="A36" s="26" t="s">
        <v>542</v>
      </c>
      <c r="B36" s="26" t="s">
        <v>543</v>
      </c>
      <c r="C36" s="26" t="s">
        <v>36</v>
      </c>
      <c r="D36" s="26" t="s">
        <v>36</v>
      </c>
      <c r="F36" s="26" t="s">
        <v>36</v>
      </c>
    </row>
    <row r="37" spans="1:7" outlineLevel="1" x14ac:dyDescent="0.25">
      <c r="A37" s="26" t="s">
        <v>544</v>
      </c>
    </row>
    <row r="38" spans="1:7" outlineLevel="1" x14ac:dyDescent="0.25">
      <c r="A38" s="26" t="s">
        <v>545</v>
      </c>
    </row>
    <row r="39" spans="1:7" ht="14.45" outlineLevel="1" x14ac:dyDescent="0.35">
      <c r="A39" s="26" t="s">
        <v>546</v>
      </c>
    </row>
    <row r="40" spans="1:7" ht="14.45" outlineLevel="1" x14ac:dyDescent="0.35">
      <c r="A40" s="26" t="s">
        <v>547</v>
      </c>
    </row>
    <row r="41" spans="1:7" outlineLevel="1" x14ac:dyDescent="0.25">
      <c r="A41" s="26" t="s">
        <v>548</v>
      </c>
    </row>
    <row r="42" spans="1:7" outlineLevel="1" x14ac:dyDescent="0.25">
      <c r="A42" s="26" t="s">
        <v>549</v>
      </c>
    </row>
    <row r="43" spans="1:7" ht="15" customHeight="1" x14ac:dyDescent="0.25">
      <c r="A43" s="45"/>
      <c r="B43" s="46" t="s">
        <v>550</v>
      </c>
      <c r="C43" s="45" t="s">
        <v>540</v>
      </c>
      <c r="D43" s="45" t="s">
        <v>541</v>
      </c>
      <c r="E43" s="47"/>
      <c r="F43" s="48" t="s">
        <v>506</v>
      </c>
      <c r="G43" s="48"/>
    </row>
    <row r="44" spans="1:7" x14ac:dyDescent="0.25">
      <c r="A44" s="26" t="s">
        <v>551</v>
      </c>
      <c r="B44" s="79" t="s">
        <v>552</v>
      </c>
      <c r="C44" s="79">
        <f>SUM(C45:C72)</f>
        <v>0</v>
      </c>
      <c r="D44" s="79">
        <f>SUM(D45:D72)</f>
        <v>0</v>
      </c>
      <c r="F44" s="79">
        <f>SUM(F45:F72)</f>
        <v>0</v>
      </c>
      <c r="G44" s="26"/>
    </row>
    <row r="45" spans="1:7" x14ac:dyDescent="0.25">
      <c r="A45" s="26" t="s">
        <v>553</v>
      </c>
      <c r="B45" s="26" t="s">
        <v>554</v>
      </c>
      <c r="C45" s="26" t="s">
        <v>36</v>
      </c>
      <c r="D45" s="26" t="s">
        <v>36</v>
      </c>
      <c r="F45" s="26" t="s">
        <v>36</v>
      </c>
      <c r="G45" s="26"/>
    </row>
    <row r="46" spans="1:7" x14ac:dyDescent="0.25">
      <c r="A46" s="26" t="s">
        <v>555</v>
      </c>
      <c r="B46" s="26" t="s">
        <v>556</v>
      </c>
      <c r="C46" s="26" t="s">
        <v>36</v>
      </c>
      <c r="D46" s="26" t="s">
        <v>36</v>
      </c>
      <c r="F46" s="26" t="s">
        <v>36</v>
      </c>
      <c r="G46" s="26"/>
    </row>
    <row r="47" spans="1:7" x14ac:dyDescent="0.25">
      <c r="A47" s="26" t="s">
        <v>557</v>
      </c>
      <c r="B47" s="26" t="s">
        <v>558</v>
      </c>
      <c r="C47" s="26" t="s">
        <v>36</v>
      </c>
      <c r="D47" s="26" t="s">
        <v>36</v>
      </c>
      <c r="F47" s="26" t="s">
        <v>36</v>
      </c>
      <c r="G47" s="26"/>
    </row>
    <row r="48" spans="1:7" x14ac:dyDescent="0.25">
      <c r="A48" s="26" t="s">
        <v>559</v>
      </c>
      <c r="B48" s="26" t="s">
        <v>560</v>
      </c>
      <c r="C48" s="26" t="s">
        <v>36</v>
      </c>
      <c r="D48" s="26" t="s">
        <v>36</v>
      </c>
      <c r="F48" s="26" t="s">
        <v>36</v>
      </c>
      <c r="G48" s="26"/>
    </row>
    <row r="49" spans="1:7" x14ac:dyDescent="0.25">
      <c r="A49" s="26" t="s">
        <v>561</v>
      </c>
      <c r="B49" s="26" t="s">
        <v>562</v>
      </c>
      <c r="C49" s="26" t="s">
        <v>36</v>
      </c>
      <c r="D49" s="26" t="s">
        <v>36</v>
      </c>
      <c r="F49" s="26" t="s">
        <v>36</v>
      </c>
      <c r="G49" s="26"/>
    </row>
    <row r="50" spans="1:7" x14ac:dyDescent="0.25">
      <c r="A50" s="26" t="s">
        <v>563</v>
      </c>
      <c r="B50" s="26" t="s">
        <v>564</v>
      </c>
      <c r="C50" s="26" t="s">
        <v>36</v>
      </c>
      <c r="D50" s="26" t="s">
        <v>36</v>
      </c>
      <c r="F50" s="26" t="s">
        <v>36</v>
      </c>
      <c r="G50" s="26"/>
    </row>
    <row r="51" spans="1:7" x14ac:dyDescent="0.25">
      <c r="A51" s="26" t="s">
        <v>565</v>
      </c>
      <c r="B51" s="26" t="s">
        <v>566</v>
      </c>
      <c r="C51" s="26" t="s">
        <v>36</v>
      </c>
      <c r="D51" s="26" t="s">
        <v>36</v>
      </c>
      <c r="F51" s="26" t="s">
        <v>36</v>
      </c>
      <c r="G51" s="26"/>
    </row>
    <row r="52" spans="1:7" x14ac:dyDescent="0.25">
      <c r="A52" s="26" t="s">
        <v>567</v>
      </c>
      <c r="B52" s="26" t="s">
        <v>568</v>
      </c>
      <c r="C52" s="26" t="s">
        <v>36</v>
      </c>
      <c r="D52" s="26" t="s">
        <v>36</v>
      </c>
      <c r="F52" s="26" t="s">
        <v>36</v>
      </c>
      <c r="G52" s="26"/>
    </row>
    <row r="53" spans="1:7" x14ac:dyDescent="0.25">
      <c r="A53" s="26" t="s">
        <v>569</v>
      </c>
      <c r="B53" s="26" t="s">
        <v>570</v>
      </c>
      <c r="C53" s="26" t="s">
        <v>36</v>
      </c>
      <c r="D53" s="26" t="s">
        <v>36</v>
      </c>
      <c r="F53" s="26" t="s">
        <v>36</v>
      </c>
      <c r="G53" s="26"/>
    </row>
    <row r="54" spans="1:7" x14ac:dyDescent="0.25">
      <c r="A54" s="26" t="s">
        <v>571</v>
      </c>
      <c r="B54" s="26" t="s">
        <v>572</v>
      </c>
      <c r="C54" s="26" t="s">
        <v>36</v>
      </c>
      <c r="D54" s="26" t="s">
        <v>36</v>
      </c>
      <c r="F54" s="26" t="s">
        <v>36</v>
      </c>
      <c r="G54" s="26"/>
    </row>
    <row r="55" spans="1:7" x14ac:dyDescent="0.25">
      <c r="A55" s="26" t="s">
        <v>573</v>
      </c>
      <c r="B55" s="26" t="s">
        <v>574</v>
      </c>
      <c r="C55" s="26" t="s">
        <v>36</v>
      </c>
      <c r="D55" s="26" t="s">
        <v>36</v>
      </c>
      <c r="F55" s="26" t="s">
        <v>36</v>
      </c>
      <c r="G55" s="26"/>
    </row>
    <row r="56" spans="1:7" x14ac:dyDescent="0.25">
      <c r="A56" s="26" t="s">
        <v>575</v>
      </c>
      <c r="B56" s="26" t="s">
        <v>576</v>
      </c>
      <c r="C56" s="26" t="s">
        <v>36</v>
      </c>
      <c r="D56" s="26" t="s">
        <v>36</v>
      </c>
      <c r="F56" s="26" t="s">
        <v>36</v>
      </c>
      <c r="G56" s="26"/>
    </row>
    <row r="57" spans="1:7" x14ac:dyDescent="0.25">
      <c r="A57" s="26" t="s">
        <v>577</v>
      </c>
      <c r="B57" s="26" t="s">
        <v>578</v>
      </c>
      <c r="C57" s="26" t="s">
        <v>36</v>
      </c>
      <c r="D57" s="26" t="s">
        <v>36</v>
      </c>
      <c r="F57" s="26" t="s">
        <v>36</v>
      </c>
      <c r="G57" s="26"/>
    </row>
    <row r="58" spans="1:7" x14ac:dyDescent="0.25">
      <c r="A58" s="26" t="s">
        <v>579</v>
      </c>
      <c r="B58" s="26" t="s">
        <v>580</v>
      </c>
      <c r="C58" s="26" t="s">
        <v>36</v>
      </c>
      <c r="D58" s="26" t="s">
        <v>36</v>
      </c>
      <c r="F58" s="26" t="s">
        <v>36</v>
      </c>
      <c r="G58" s="26"/>
    </row>
    <row r="59" spans="1:7" x14ac:dyDescent="0.25">
      <c r="A59" s="26" t="s">
        <v>581</v>
      </c>
      <c r="B59" s="26" t="s">
        <v>582</v>
      </c>
      <c r="C59" s="26" t="s">
        <v>36</v>
      </c>
      <c r="D59" s="26" t="s">
        <v>36</v>
      </c>
      <c r="F59" s="26" t="s">
        <v>36</v>
      </c>
      <c r="G59" s="26"/>
    </row>
    <row r="60" spans="1:7" x14ac:dyDescent="0.25">
      <c r="A60" s="26" t="s">
        <v>583</v>
      </c>
      <c r="B60" s="26" t="s">
        <v>3</v>
      </c>
      <c r="C60" s="26" t="s">
        <v>36</v>
      </c>
      <c r="D60" s="26" t="s">
        <v>36</v>
      </c>
      <c r="F60" s="26" t="s">
        <v>36</v>
      </c>
      <c r="G60" s="26"/>
    </row>
    <row r="61" spans="1:7" x14ac:dyDescent="0.25">
      <c r="A61" s="26" t="s">
        <v>584</v>
      </c>
      <c r="B61" s="26" t="s">
        <v>585</v>
      </c>
      <c r="C61" s="26" t="s">
        <v>36</v>
      </c>
      <c r="D61" s="26" t="s">
        <v>36</v>
      </c>
      <c r="F61" s="26" t="s">
        <v>36</v>
      </c>
      <c r="G61" s="26"/>
    </row>
    <row r="62" spans="1:7" x14ac:dyDescent="0.25">
      <c r="A62" s="26" t="s">
        <v>586</v>
      </c>
      <c r="B62" s="26" t="s">
        <v>587</v>
      </c>
      <c r="C62" s="26" t="s">
        <v>36</v>
      </c>
      <c r="D62" s="26" t="s">
        <v>36</v>
      </c>
      <c r="F62" s="26" t="s">
        <v>36</v>
      </c>
      <c r="G62" s="26"/>
    </row>
    <row r="63" spans="1:7" x14ac:dyDescent="0.25">
      <c r="A63" s="26" t="s">
        <v>588</v>
      </c>
      <c r="B63" s="26" t="s">
        <v>589</v>
      </c>
      <c r="C63" s="26" t="s">
        <v>36</v>
      </c>
      <c r="D63" s="26" t="s">
        <v>36</v>
      </c>
      <c r="F63" s="26" t="s">
        <v>36</v>
      </c>
      <c r="G63" s="26"/>
    </row>
    <row r="64" spans="1:7" x14ac:dyDescent="0.25">
      <c r="A64" s="26" t="s">
        <v>590</v>
      </c>
      <c r="B64" s="26" t="s">
        <v>591</v>
      </c>
      <c r="C64" s="26" t="s">
        <v>36</v>
      </c>
      <c r="D64" s="26" t="s">
        <v>36</v>
      </c>
      <c r="F64" s="26" t="s">
        <v>36</v>
      </c>
      <c r="G64" s="26"/>
    </row>
    <row r="65" spans="1:7" x14ac:dyDescent="0.25">
      <c r="A65" s="26" t="s">
        <v>592</v>
      </c>
      <c r="B65" s="26" t="s">
        <v>593</v>
      </c>
      <c r="C65" s="26" t="s">
        <v>36</v>
      </c>
      <c r="D65" s="26" t="s">
        <v>36</v>
      </c>
      <c r="F65" s="26" t="s">
        <v>36</v>
      </c>
      <c r="G65" s="26"/>
    </row>
    <row r="66" spans="1:7" x14ac:dyDescent="0.25">
      <c r="A66" s="26" t="s">
        <v>594</v>
      </c>
      <c r="B66" s="26" t="s">
        <v>595</v>
      </c>
      <c r="C66" s="26" t="s">
        <v>36</v>
      </c>
      <c r="D66" s="26" t="s">
        <v>36</v>
      </c>
      <c r="F66" s="26" t="s">
        <v>36</v>
      </c>
      <c r="G66" s="26"/>
    </row>
    <row r="67" spans="1:7" x14ac:dyDescent="0.25">
      <c r="A67" s="26" t="s">
        <v>596</v>
      </c>
      <c r="B67" s="26" t="s">
        <v>597</v>
      </c>
      <c r="C67" s="26" t="s">
        <v>36</v>
      </c>
      <c r="D67" s="26" t="s">
        <v>36</v>
      </c>
      <c r="F67" s="26" t="s">
        <v>36</v>
      </c>
      <c r="G67" s="26"/>
    </row>
    <row r="68" spans="1:7" x14ac:dyDescent="0.25">
      <c r="A68" s="26" t="s">
        <v>598</v>
      </c>
      <c r="B68" s="26" t="s">
        <v>599</v>
      </c>
      <c r="C68" s="26" t="s">
        <v>36</v>
      </c>
      <c r="D68" s="26" t="s">
        <v>36</v>
      </c>
      <c r="F68" s="26" t="s">
        <v>36</v>
      </c>
      <c r="G68" s="26"/>
    </row>
    <row r="69" spans="1:7" x14ac:dyDescent="0.25">
      <c r="A69" s="26" t="s">
        <v>600</v>
      </c>
      <c r="B69" s="26" t="s">
        <v>601</v>
      </c>
      <c r="C69" s="26" t="s">
        <v>36</v>
      </c>
      <c r="D69" s="26" t="s">
        <v>36</v>
      </c>
      <c r="F69" s="26" t="s">
        <v>36</v>
      </c>
      <c r="G69" s="26"/>
    </row>
    <row r="70" spans="1:7" x14ac:dyDescent="0.25">
      <c r="A70" s="26" t="s">
        <v>602</v>
      </c>
      <c r="B70" s="26" t="s">
        <v>603</v>
      </c>
      <c r="C70" s="26" t="s">
        <v>36</v>
      </c>
      <c r="D70" s="26" t="s">
        <v>36</v>
      </c>
      <c r="F70" s="26" t="s">
        <v>36</v>
      </c>
      <c r="G70" s="26"/>
    </row>
    <row r="71" spans="1:7" x14ac:dyDescent="0.25">
      <c r="A71" s="26" t="s">
        <v>604</v>
      </c>
      <c r="B71" s="26" t="s">
        <v>6</v>
      </c>
      <c r="C71" s="26" t="s">
        <v>36</v>
      </c>
      <c r="D71" s="26" t="s">
        <v>36</v>
      </c>
      <c r="F71" s="26" t="s">
        <v>36</v>
      </c>
      <c r="G71" s="26"/>
    </row>
    <row r="72" spans="1:7" x14ac:dyDescent="0.25">
      <c r="A72" s="26" t="s">
        <v>605</v>
      </c>
      <c r="B72" s="26" t="s">
        <v>606</v>
      </c>
      <c r="C72" s="26" t="s">
        <v>36</v>
      </c>
      <c r="D72" s="26" t="s">
        <v>36</v>
      </c>
      <c r="F72" s="26" t="s">
        <v>36</v>
      </c>
      <c r="G72" s="26"/>
    </row>
    <row r="73" spans="1:7" x14ac:dyDescent="0.25">
      <c r="A73" s="26" t="s">
        <v>607</v>
      </c>
      <c r="B73" s="79" t="s">
        <v>293</v>
      </c>
      <c r="C73" s="79">
        <f>SUM(C74:C76)</f>
        <v>0</v>
      </c>
      <c r="D73" s="79">
        <f>SUM(D74:D76)</f>
        <v>0</v>
      </c>
      <c r="F73" s="79">
        <f>SUM(F74:F76)</f>
        <v>0</v>
      </c>
      <c r="G73" s="26"/>
    </row>
    <row r="74" spans="1:7" x14ac:dyDescent="0.25">
      <c r="A74" s="26" t="s">
        <v>608</v>
      </c>
      <c r="B74" s="26" t="s">
        <v>609</v>
      </c>
      <c r="C74" s="26" t="s">
        <v>36</v>
      </c>
      <c r="D74" s="26" t="s">
        <v>36</v>
      </c>
      <c r="F74" s="26" t="s">
        <v>36</v>
      </c>
      <c r="G74" s="26"/>
    </row>
    <row r="75" spans="1:7" x14ac:dyDescent="0.25">
      <c r="A75" s="26" t="s">
        <v>610</v>
      </c>
      <c r="B75" s="26" t="s">
        <v>611</v>
      </c>
      <c r="C75" s="26" t="s">
        <v>36</v>
      </c>
      <c r="D75" s="26" t="s">
        <v>36</v>
      </c>
      <c r="F75" s="26" t="s">
        <v>36</v>
      </c>
      <c r="G75" s="26"/>
    </row>
    <row r="76" spans="1:7" x14ac:dyDescent="0.25">
      <c r="A76" s="26" t="s">
        <v>612</v>
      </c>
      <c r="B76" s="26" t="s">
        <v>2</v>
      </c>
      <c r="C76" s="26" t="s">
        <v>36</v>
      </c>
      <c r="D76" s="26" t="s">
        <v>36</v>
      </c>
      <c r="F76" s="26" t="s">
        <v>36</v>
      </c>
      <c r="G76" s="26"/>
    </row>
    <row r="77" spans="1:7" x14ac:dyDescent="0.25">
      <c r="A77" s="26" t="s">
        <v>613</v>
      </c>
      <c r="B77" s="79" t="s">
        <v>100</v>
      </c>
      <c r="C77" s="79">
        <f>SUM(C78:C87)</f>
        <v>0</v>
      </c>
      <c r="D77" s="79">
        <f>SUM(D78:D87)</f>
        <v>0</v>
      </c>
      <c r="F77" s="79">
        <f>SUM(F78:F87)</f>
        <v>0</v>
      </c>
      <c r="G77" s="26"/>
    </row>
    <row r="78" spans="1:7" x14ac:dyDescent="0.25">
      <c r="A78" s="26" t="s">
        <v>614</v>
      </c>
      <c r="B78" s="43" t="s">
        <v>295</v>
      </c>
      <c r="C78" s="26" t="s">
        <v>36</v>
      </c>
      <c r="D78" s="26" t="s">
        <v>36</v>
      </c>
      <c r="F78" s="26" t="s">
        <v>36</v>
      </c>
      <c r="G78" s="26"/>
    </row>
    <row r="79" spans="1:7" x14ac:dyDescent="0.25">
      <c r="A79" s="26" t="s">
        <v>615</v>
      </c>
      <c r="B79" s="43" t="s">
        <v>297</v>
      </c>
      <c r="C79" s="26" t="s">
        <v>36</v>
      </c>
      <c r="D79" s="26" t="s">
        <v>36</v>
      </c>
      <c r="F79" s="26" t="s">
        <v>36</v>
      </c>
      <c r="G79" s="26"/>
    </row>
    <row r="80" spans="1:7" x14ac:dyDescent="0.25">
      <c r="A80" s="26" t="s">
        <v>616</v>
      </c>
      <c r="B80" s="43" t="s">
        <v>299</v>
      </c>
      <c r="C80" s="26" t="s">
        <v>36</v>
      </c>
      <c r="D80" s="26" t="s">
        <v>36</v>
      </c>
      <c r="F80" s="26" t="s">
        <v>36</v>
      </c>
      <c r="G80" s="26"/>
    </row>
    <row r="81" spans="1:7" x14ac:dyDescent="0.25">
      <c r="A81" s="26" t="s">
        <v>617</v>
      </c>
      <c r="B81" s="43" t="s">
        <v>12</v>
      </c>
      <c r="C81" s="26" t="s">
        <v>36</v>
      </c>
      <c r="D81" s="26" t="s">
        <v>36</v>
      </c>
      <c r="F81" s="26" t="s">
        <v>36</v>
      </c>
      <c r="G81" s="26"/>
    </row>
    <row r="82" spans="1:7" x14ac:dyDescent="0.25">
      <c r="A82" s="26" t="s">
        <v>618</v>
      </c>
      <c r="B82" s="43" t="s">
        <v>302</v>
      </c>
      <c r="C82" s="26" t="s">
        <v>36</v>
      </c>
      <c r="D82" s="26" t="s">
        <v>36</v>
      </c>
      <c r="F82" s="26" t="s">
        <v>36</v>
      </c>
      <c r="G82" s="26"/>
    </row>
    <row r="83" spans="1:7" x14ac:dyDescent="0.25">
      <c r="A83" s="26" t="s">
        <v>619</v>
      </c>
      <c r="B83" s="43" t="s">
        <v>304</v>
      </c>
      <c r="C83" s="26" t="s">
        <v>36</v>
      </c>
      <c r="D83" s="26" t="s">
        <v>36</v>
      </c>
      <c r="F83" s="26" t="s">
        <v>36</v>
      </c>
      <c r="G83" s="26"/>
    </row>
    <row r="84" spans="1:7" x14ac:dyDescent="0.25">
      <c r="A84" s="26" t="s">
        <v>620</v>
      </c>
      <c r="B84" s="43" t="s">
        <v>306</v>
      </c>
      <c r="C84" s="26" t="s">
        <v>36</v>
      </c>
      <c r="D84" s="26" t="s">
        <v>36</v>
      </c>
      <c r="F84" s="26" t="s">
        <v>36</v>
      </c>
      <c r="G84" s="26"/>
    </row>
    <row r="85" spans="1:7" x14ac:dyDescent="0.25">
      <c r="A85" s="26" t="s">
        <v>621</v>
      </c>
      <c r="B85" s="43" t="s">
        <v>308</v>
      </c>
      <c r="C85" s="26" t="s">
        <v>36</v>
      </c>
      <c r="D85" s="26" t="s">
        <v>36</v>
      </c>
      <c r="F85" s="26" t="s">
        <v>36</v>
      </c>
      <c r="G85" s="26"/>
    </row>
    <row r="86" spans="1:7" x14ac:dyDescent="0.25">
      <c r="A86" s="26" t="s">
        <v>622</v>
      </c>
      <c r="B86" s="43" t="s">
        <v>310</v>
      </c>
      <c r="C86" s="26" t="s">
        <v>36</v>
      </c>
      <c r="D86" s="26" t="s">
        <v>36</v>
      </c>
      <c r="F86" s="26" t="s">
        <v>36</v>
      </c>
      <c r="G86" s="26"/>
    </row>
    <row r="87" spans="1:7" x14ac:dyDescent="0.25">
      <c r="A87" s="26" t="s">
        <v>623</v>
      </c>
      <c r="B87" s="43" t="s">
        <v>100</v>
      </c>
      <c r="C87" s="26" t="s">
        <v>36</v>
      </c>
      <c r="D87" s="26" t="s">
        <v>36</v>
      </c>
      <c r="F87" s="26" t="s">
        <v>36</v>
      </c>
      <c r="G87" s="26"/>
    </row>
    <row r="88" spans="1:7" outlineLevel="1" x14ac:dyDescent="0.25">
      <c r="A88" s="26" t="s">
        <v>624</v>
      </c>
      <c r="B88" s="56" t="s">
        <v>104</v>
      </c>
      <c r="G88" s="26"/>
    </row>
    <row r="89" spans="1:7" outlineLevel="1" x14ac:dyDescent="0.25">
      <c r="A89" s="26" t="s">
        <v>625</v>
      </c>
      <c r="B89" s="56" t="s">
        <v>104</v>
      </c>
      <c r="G89" s="26"/>
    </row>
    <row r="90" spans="1:7" outlineLevel="1" x14ac:dyDescent="0.25">
      <c r="A90" s="26" t="s">
        <v>626</v>
      </c>
      <c r="B90" s="56" t="s">
        <v>104</v>
      </c>
      <c r="G90" s="26"/>
    </row>
    <row r="91" spans="1:7" outlineLevel="1" x14ac:dyDescent="0.25">
      <c r="A91" s="26" t="s">
        <v>627</v>
      </c>
      <c r="B91" s="56" t="s">
        <v>104</v>
      </c>
      <c r="G91" s="26"/>
    </row>
    <row r="92" spans="1:7" outlineLevel="1" x14ac:dyDescent="0.25">
      <c r="A92" s="26" t="s">
        <v>628</v>
      </c>
      <c r="B92" s="56" t="s">
        <v>104</v>
      </c>
      <c r="G92" s="26"/>
    </row>
    <row r="93" spans="1:7" outlineLevel="1" x14ac:dyDescent="0.25">
      <c r="A93" s="26" t="s">
        <v>629</v>
      </c>
      <c r="B93" s="56" t="s">
        <v>104</v>
      </c>
      <c r="G93" s="26"/>
    </row>
    <row r="94" spans="1:7" outlineLevel="1" x14ac:dyDescent="0.25">
      <c r="A94" s="26" t="s">
        <v>630</v>
      </c>
      <c r="B94" s="56" t="s">
        <v>104</v>
      </c>
      <c r="G94" s="26"/>
    </row>
    <row r="95" spans="1:7" outlineLevel="1" x14ac:dyDescent="0.25">
      <c r="A95" s="26" t="s">
        <v>631</v>
      </c>
      <c r="B95" s="56" t="s">
        <v>104</v>
      </c>
      <c r="G95" s="26"/>
    </row>
    <row r="96" spans="1:7" outlineLevel="1" x14ac:dyDescent="0.25">
      <c r="A96" s="26" t="s">
        <v>632</v>
      </c>
      <c r="B96" s="56" t="s">
        <v>104</v>
      </c>
      <c r="G96" s="26"/>
    </row>
    <row r="97" spans="1:7" outlineLevel="1" x14ac:dyDescent="0.25">
      <c r="A97" s="26" t="s">
        <v>633</v>
      </c>
      <c r="B97" s="56" t="s">
        <v>104</v>
      </c>
      <c r="G97" s="26"/>
    </row>
    <row r="98" spans="1:7" ht="15" customHeight="1" x14ac:dyDescent="0.25">
      <c r="A98" s="45"/>
      <c r="B98" s="46" t="s">
        <v>634</v>
      </c>
      <c r="C98" s="45" t="s">
        <v>540</v>
      </c>
      <c r="D98" s="45" t="s">
        <v>541</v>
      </c>
      <c r="E98" s="47"/>
      <c r="F98" s="48" t="s">
        <v>506</v>
      </c>
      <c r="G98" s="48"/>
    </row>
    <row r="99" spans="1:7" x14ac:dyDescent="0.25">
      <c r="A99" s="26" t="s">
        <v>635</v>
      </c>
      <c r="B99" s="43" t="s">
        <v>636</v>
      </c>
      <c r="C99" s="26" t="s">
        <v>36</v>
      </c>
      <c r="D99" s="26" t="s">
        <v>36</v>
      </c>
      <c r="F99" s="26" t="s">
        <v>36</v>
      </c>
      <c r="G99" s="26"/>
    </row>
    <row r="100" spans="1:7" x14ac:dyDescent="0.25">
      <c r="A100" s="26" t="s">
        <v>637</v>
      </c>
      <c r="B100" s="43" t="s">
        <v>636</v>
      </c>
      <c r="C100" s="26" t="s">
        <v>36</v>
      </c>
      <c r="D100" s="26" t="s">
        <v>36</v>
      </c>
      <c r="F100" s="26" t="s">
        <v>36</v>
      </c>
      <c r="G100" s="26"/>
    </row>
    <row r="101" spans="1:7" x14ac:dyDescent="0.25">
      <c r="A101" s="26" t="s">
        <v>638</v>
      </c>
      <c r="B101" s="43" t="s">
        <v>636</v>
      </c>
      <c r="C101" s="26" t="s">
        <v>36</v>
      </c>
      <c r="D101" s="26" t="s">
        <v>36</v>
      </c>
      <c r="F101" s="26" t="s">
        <v>36</v>
      </c>
      <c r="G101" s="26"/>
    </row>
    <row r="102" spans="1:7" x14ac:dyDescent="0.25">
      <c r="A102" s="26" t="s">
        <v>639</v>
      </c>
      <c r="B102" s="43" t="s">
        <v>636</v>
      </c>
      <c r="C102" s="26" t="s">
        <v>36</v>
      </c>
      <c r="D102" s="26" t="s">
        <v>36</v>
      </c>
      <c r="F102" s="26" t="s">
        <v>36</v>
      </c>
      <c r="G102" s="26"/>
    </row>
    <row r="103" spans="1:7" x14ac:dyDescent="0.25">
      <c r="A103" s="26" t="s">
        <v>640</v>
      </c>
      <c r="B103" s="43" t="s">
        <v>636</v>
      </c>
      <c r="C103" s="26" t="s">
        <v>36</v>
      </c>
      <c r="D103" s="26" t="s">
        <v>36</v>
      </c>
      <c r="F103" s="26" t="s">
        <v>36</v>
      </c>
      <c r="G103" s="26"/>
    </row>
    <row r="104" spans="1:7" x14ac:dyDescent="0.25">
      <c r="A104" s="26" t="s">
        <v>641</v>
      </c>
      <c r="B104" s="43" t="s">
        <v>636</v>
      </c>
      <c r="C104" s="26" t="s">
        <v>36</v>
      </c>
      <c r="D104" s="26" t="s">
        <v>36</v>
      </c>
      <c r="F104" s="26" t="s">
        <v>36</v>
      </c>
      <c r="G104" s="26"/>
    </row>
    <row r="105" spans="1:7" x14ac:dyDescent="0.25">
      <c r="A105" s="26" t="s">
        <v>642</v>
      </c>
      <c r="B105" s="43" t="s">
        <v>636</v>
      </c>
      <c r="C105" s="26" t="s">
        <v>36</v>
      </c>
      <c r="D105" s="26" t="s">
        <v>36</v>
      </c>
      <c r="F105" s="26" t="s">
        <v>36</v>
      </c>
      <c r="G105" s="26"/>
    </row>
    <row r="106" spans="1:7" x14ac:dyDescent="0.25">
      <c r="A106" s="26" t="s">
        <v>643</v>
      </c>
      <c r="B106" s="43" t="s">
        <v>636</v>
      </c>
      <c r="C106" s="26" t="s">
        <v>36</v>
      </c>
      <c r="D106" s="26" t="s">
        <v>36</v>
      </c>
      <c r="F106" s="26" t="s">
        <v>36</v>
      </c>
      <c r="G106" s="26"/>
    </row>
    <row r="107" spans="1:7" x14ac:dyDescent="0.25">
      <c r="A107" s="26" t="s">
        <v>644</v>
      </c>
      <c r="B107" s="43" t="s">
        <v>636</v>
      </c>
      <c r="C107" s="26" t="s">
        <v>36</v>
      </c>
      <c r="D107" s="26" t="s">
        <v>36</v>
      </c>
      <c r="F107" s="26" t="s">
        <v>36</v>
      </c>
      <c r="G107" s="26"/>
    </row>
    <row r="108" spans="1:7" x14ac:dyDescent="0.25">
      <c r="A108" s="26" t="s">
        <v>645</v>
      </c>
      <c r="B108" s="43" t="s">
        <v>636</v>
      </c>
      <c r="C108" s="26" t="s">
        <v>36</v>
      </c>
      <c r="D108" s="26" t="s">
        <v>36</v>
      </c>
      <c r="F108" s="26" t="s">
        <v>36</v>
      </c>
      <c r="G108" s="26"/>
    </row>
    <row r="109" spans="1:7" x14ac:dyDescent="0.25">
      <c r="A109" s="26" t="s">
        <v>646</v>
      </c>
      <c r="B109" s="43" t="s">
        <v>636</v>
      </c>
      <c r="C109" s="26" t="s">
        <v>36</v>
      </c>
      <c r="D109" s="26" t="s">
        <v>36</v>
      </c>
      <c r="F109" s="26" t="s">
        <v>36</v>
      </c>
      <c r="G109" s="26"/>
    </row>
    <row r="110" spans="1:7" x14ac:dyDescent="0.25">
      <c r="A110" s="26" t="s">
        <v>647</v>
      </c>
      <c r="B110" s="43" t="s">
        <v>636</v>
      </c>
      <c r="C110" s="26" t="s">
        <v>36</v>
      </c>
      <c r="D110" s="26" t="s">
        <v>36</v>
      </c>
      <c r="F110" s="26" t="s">
        <v>36</v>
      </c>
      <c r="G110" s="26"/>
    </row>
    <row r="111" spans="1:7" x14ac:dyDescent="0.25">
      <c r="A111" s="26" t="s">
        <v>648</v>
      </c>
      <c r="B111" s="43" t="s">
        <v>636</v>
      </c>
      <c r="C111" s="26" t="s">
        <v>36</v>
      </c>
      <c r="D111" s="26" t="s">
        <v>36</v>
      </c>
      <c r="F111" s="26" t="s">
        <v>36</v>
      </c>
      <c r="G111" s="26"/>
    </row>
    <row r="112" spans="1:7" x14ac:dyDescent="0.25">
      <c r="A112" s="26" t="s">
        <v>649</v>
      </c>
      <c r="B112" s="43" t="s">
        <v>636</v>
      </c>
      <c r="C112" s="26" t="s">
        <v>36</v>
      </c>
      <c r="D112" s="26" t="s">
        <v>36</v>
      </c>
      <c r="F112" s="26" t="s">
        <v>36</v>
      </c>
      <c r="G112" s="26"/>
    </row>
    <row r="113" spans="1:7" x14ac:dyDescent="0.25">
      <c r="A113" s="26" t="s">
        <v>650</v>
      </c>
      <c r="B113" s="43" t="s">
        <v>636</v>
      </c>
      <c r="C113" s="26" t="s">
        <v>36</v>
      </c>
      <c r="D113" s="26" t="s">
        <v>36</v>
      </c>
      <c r="F113" s="26" t="s">
        <v>36</v>
      </c>
      <c r="G113" s="26"/>
    </row>
    <row r="114" spans="1:7" x14ac:dyDescent="0.25">
      <c r="A114" s="26" t="s">
        <v>651</v>
      </c>
      <c r="B114" s="43" t="s">
        <v>636</v>
      </c>
      <c r="C114" s="26" t="s">
        <v>36</v>
      </c>
      <c r="D114" s="26" t="s">
        <v>36</v>
      </c>
      <c r="F114" s="26" t="s">
        <v>36</v>
      </c>
      <c r="G114" s="26"/>
    </row>
    <row r="115" spans="1:7" x14ac:dyDescent="0.25">
      <c r="A115" s="26" t="s">
        <v>652</v>
      </c>
      <c r="B115" s="43" t="s">
        <v>636</v>
      </c>
      <c r="C115" s="26" t="s">
        <v>36</v>
      </c>
      <c r="D115" s="26" t="s">
        <v>36</v>
      </c>
      <c r="F115" s="26" t="s">
        <v>36</v>
      </c>
      <c r="G115" s="26"/>
    </row>
    <row r="116" spans="1:7" x14ac:dyDescent="0.25">
      <c r="A116" s="26" t="s">
        <v>653</v>
      </c>
      <c r="B116" s="43" t="s">
        <v>636</v>
      </c>
      <c r="C116" s="26" t="s">
        <v>36</v>
      </c>
      <c r="D116" s="26" t="s">
        <v>36</v>
      </c>
      <c r="F116" s="26" t="s">
        <v>36</v>
      </c>
      <c r="G116" s="26"/>
    </row>
    <row r="117" spans="1:7" x14ac:dyDescent="0.25">
      <c r="A117" s="26" t="s">
        <v>654</v>
      </c>
      <c r="B117" s="43" t="s">
        <v>636</v>
      </c>
      <c r="C117" s="26" t="s">
        <v>36</v>
      </c>
      <c r="D117" s="26" t="s">
        <v>36</v>
      </c>
      <c r="F117" s="26" t="s">
        <v>36</v>
      </c>
      <c r="G117" s="26"/>
    </row>
    <row r="118" spans="1:7" x14ac:dyDescent="0.25">
      <c r="A118" s="26" t="s">
        <v>655</v>
      </c>
      <c r="B118" s="43" t="s">
        <v>636</v>
      </c>
      <c r="C118" s="26" t="s">
        <v>36</v>
      </c>
      <c r="D118" s="26" t="s">
        <v>36</v>
      </c>
      <c r="F118" s="26" t="s">
        <v>36</v>
      </c>
      <c r="G118" s="26"/>
    </row>
    <row r="119" spans="1:7" x14ac:dyDescent="0.25">
      <c r="A119" s="26" t="s">
        <v>656</v>
      </c>
      <c r="B119" s="43" t="s">
        <v>636</v>
      </c>
      <c r="C119" s="26" t="s">
        <v>36</v>
      </c>
      <c r="D119" s="26" t="s">
        <v>36</v>
      </c>
      <c r="F119" s="26" t="s">
        <v>36</v>
      </c>
      <c r="G119" s="26"/>
    </row>
    <row r="120" spans="1:7" x14ac:dyDescent="0.25">
      <c r="A120" s="26" t="s">
        <v>657</v>
      </c>
      <c r="B120" s="43" t="s">
        <v>636</v>
      </c>
      <c r="C120" s="26" t="s">
        <v>36</v>
      </c>
      <c r="D120" s="26" t="s">
        <v>36</v>
      </c>
      <c r="F120" s="26" t="s">
        <v>36</v>
      </c>
      <c r="G120" s="26"/>
    </row>
    <row r="121" spans="1:7" x14ac:dyDescent="0.25">
      <c r="A121" s="26" t="s">
        <v>658</v>
      </c>
      <c r="B121" s="43" t="s">
        <v>636</v>
      </c>
      <c r="C121" s="26" t="s">
        <v>36</v>
      </c>
      <c r="D121" s="26" t="s">
        <v>36</v>
      </c>
      <c r="F121" s="26" t="s">
        <v>36</v>
      </c>
      <c r="G121" s="26"/>
    </row>
    <row r="122" spans="1:7" x14ac:dyDescent="0.25">
      <c r="A122" s="26" t="s">
        <v>659</v>
      </c>
      <c r="B122" s="43" t="s">
        <v>636</v>
      </c>
      <c r="C122" s="26" t="s">
        <v>36</v>
      </c>
      <c r="D122" s="26" t="s">
        <v>36</v>
      </c>
      <c r="F122" s="26" t="s">
        <v>36</v>
      </c>
      <c r="G122" s="26"/>
    </row>
    <row r="123" spans="1:7" x14ac:dyDescent="0.25">
      <c r="A123" s="26" t="s">
        <v>660</v>
      </c>
      <c r="B123" s="43" t="s">
        <v>636</v>
      </c>
      <c r="C123" s="26" t="s">
        <v>36</v>
      </c>
      <c r="D123" s="26" t="s">
        <v>36</v>
      </c>
      <c r="F123" s="26" t="s">
        <v>36</v>
      </c>
      <c r="G123" s="26"/>
    </row>
    <row r="124" spans="1:7" x14ac:dyDescent="0.25">
      <c r="A124" s="26" t="s">
        <v>661</v>
      </c>
      <c r="B124" s="43" t="s">
        <v>636</v>
      </c>
      <c r="C124" s="26" t="s">
        <v>36</v>
      </c>
      <c r="D124" s="26" t="s">
        <v>36</v>
      </c>
      <c r="F124" s="26" t="s">
        <v>36</v>
      </c>
      <c r="G124" s="26"/>
    </row>
    <row r="125" spans="1:7" x14ac:dyDescent="0.25">
      <c r="A125" s="26" t="s">
        <v>662</v>
      </c>
      <c r="B125" s="43" t="s">
        <v>636</v>
      </c>
      <c r="C125" s="26" t="s">
        <v>36</v>
      </c>
      <c r="D125" s="26" t="s">
        <v>36</v>
      </c>
      <c r="F125" s="26" t="s">
        <v>36</v>
      </c>
      <c r="G125" s="26"/>
    </row>
    <row r="126" spans="1:7" x14ac:dyDescent="0.25">
      <c r="A126" s="26" t="s">
        <v>663</v>
      </c>
      <c r="B126" s="43" t="s">
        <v>636</v>
      </c>
      <c r="C126" s="26" t="s">
        <v>36</v>
      </c>
      <c r="D126" s="26" t="s">
        <v>36</v>
      </c>
      <c r="F126" s="26" t="s">
        <v>36</v>
      </c>
      <c r="G126" s="26"/>
    </row>
    <row r="127" spans="1:7" x14ac:dyDescent="0.25">
      <c r="A127" s="26" t="s">
        <v>664</v>
      </c>
      <c r="B127" s="43" t="s">
        <v>636</v>
      </c>
      <c r="C127" s="26" t="s">
        <v>36</v>
      </c>
      <c r="D127" s="26" t="s">
        <v>36</v>
      </c>
      <c r="F127" s="26" t="s">
        <v>36</v>
      </c>
      <c r="G127" s="26"/>
    </row>
    <row r="128" spans="1:7" x14ac:dyDescent="0.25">
      <c r="A128" s="26" t="s">
        <v>665</v>
      </c>
      <c r="B128" s="43" t="s">
        <v>636</v>
      </c>
      <c r="C128" s="26" t="s">
        <v>36</v>
      </c>
      <c r="D128" s="26" t="s">
        <v>36</v>
      </c>
      <c r="F128" s="26" t="s">
        <v>36</v>
      </c>
      <c r="G128" s="26"/>
    </row>
    <row r="129" spans="1:7" x14ac:dyDescent="0.25">
      <c r="A129" s="26" t="s">
        <v>666</v>
      </c>
      <c r="B129" s="43" t="s">
        <v>636</v>
      </c>
      <c r="C129" s="26" t="s">
        <v>36</v>
      </c>
      <c r="D129" s="26" t="s">
        <v>36</v>
      </c>
      <c r="F129" s="26" t="s">
        <v>36</v>
      </c>
      <c r="G129" s="26"/>
    </row>
    <row r="130" spans="1:7" ht="15" customHeight="1" x14ac:dyDescent="0.25">
      <c r="A130" s="45"/>
      <c r="B130" s="46" t="s">
        <v>667</v>
      </c>
      <c r="C130" s="45" t="s">
        <v>540</v>
      </c>
      <c r="D130" s="45" t="s">
        <v>541</v>
      </c>
      <c r="E130" s="47"/>
      <c r="F130" s="48" t="s">
        <v>506</v>
      </c>
      <c r="G130" s="48"/>
    </row>
    <row r="131" spans="1:7" x14ac:dyDescent="0.25">
      <c r="A131" s="26" t="s">
        <v>668</v>
      </c>
      <c r="B131" s="26" t="s">
        <v>669</v>
      </c>
      <c r="C131" s="26" t="s">
        <v>36</v>
      </c>
      <c r="D131" s="26" t="s">
        <v>36</v>
      </c>
      <c r="E131" s="24"/>
      <c r="F131" s="26" t="s">
        <v>36</v>
      </c>
    </row>
    <row r="132" spans="1:7" x14ac:dyDescent="0.25">
      <c r="A132" s="26" t="s">
        <v>670</v>
      </c>
      <c r="B132" s="26" t="s">
        <v>671</v>
      </c>
      <c r="C132" s="26" t="s">
        <v>36</v>
      </c>
      <c r="D132" s="26" t="s">
        <v>36</v>
      </c>
      <c r="E132" s="24"/>
      <c r="F132" s="26" t="s">
        <v>36</v>
      </c>
    </row>
    <row r="133" spans="1:7" x14ac:dyDescent="0.25">
      <c r="A133" s="26" t="s">
        <v>672</v>
      </c>
      <c r="B133" s="26" t="s">
        <v>100</v>
      </c>
      <c r="C133" s="26" t="s">
        <v>36</v>
      </c>
      <c r="D133" s="26" t="s">
        <v>36</v>
      </c>
      <c r="E133" s="24"/>
      <c r="F133" s="26" t="s">
        <v>36</v>
      </c>
    </row>
    <row r="134" spans="1:7" outlineLevel="1" x14ac:dyDescent="0.25">
      <c r="A134" s="26" t="s">
        <v>673</v>
      </c>
      <c r="E134" s="24"/>
    </row>
    <row r="135" spans="1:7" outlineLevel="1" x14ac:dyDescent="0.25">
      <c r="A135" s="26" t="s">
        <v>674</v>
      </c>
      <c r="E135" s="24"/>
    </row>
    <row r="136" spans="1:7" outlineLevel="1" x14ac:dyDescent="0.25">
      <c r="A136" s="26" t="s">
        <v>675</v>
      </c>
      <c r="E136" s="24"/>
    </row>
    <row r="137" spans="1:7" outlineLevel="1" x14ac:dyDescent="0.25">
      <c r="A137" s="26" t="s">
        <v>676</v>
      </c>
      <c r="E137" s="24"/>
    </row>
    <row r="138" spans="1:7" outlineLevel="1" x14ac:dyDescent="0.25">
      <c r="A138" s="26" t="s">
        <v>677</v>
      </c>
      <c r="E138" s="24"/>
    </row>
    <row r="139" spans="1:7" outlineLevel="1" x14ac:dyDescent="0.25">
      <c r="A139" s="26" t="s">
        <v>678</v>
      </c>
      <c r="E139" s="24"/>
    </row>
    <row r="140" spans="1:7" ht="15" customHeight="1" x14ac:dyDescent="0.25">
      <c r="A140" s="45"/>
      <c r="B140" s="46" t="s">
        <v>679</v>
      </c>
      <c r="C140" s="45" t="s">
        <v>540</v>
      </c>
      <c r="D140" s="45" t="s">
        <v>541</v>
      </c>
      <c r="E140" s="47"/>
      <c r="F140" s="48" t="s">
        <v>506</v>
      </c>
      <c r="G140" s="48"/>
    </row>
    <row r="141" spans="1:7" x14ac:dyDescent="0.25">
      <c r="A141" s="26" t="s">
        <v>680</v>
      </c>
      <c r="B141" s="26" t="s">
        <v>681</v>
      </c>
      <c r="C141" s="26" t="s">
        <v>36</v>
      </c>
      <c r="D141" s="26" t="s">
        <v>36</v>
      </c>
      <c r="E141" s="24"/>
      <c r="F141" s="26" t="s">
        <v>36</v>
      </c>
    </row>
    <row r="142" spans="1:7" x14ac:dyDescent="0.25">
      <c r="A142" s="26" t="s">
        <v>682</v>
      </c>
      <c r="B142" s="26" t="s">
        <v>683</v>
      </c>
      <c r="C142" s="26" t="s">
        <v>36</v>
      </c>
      <c r="D142" s="26" t="s">
        <v>36</v>
      </c>
      <c r="E142" s="24"/>
      <c r="F142" s="26" t="s">
        <v>36</v>
      </c>
    </row>
    <row r="143" spans="1:7" x14ac:dyDescent="0.25">
      <c r="A143" s="26" t="s">
        <v>684</v>
      </c>
      <c r="B143" s="26" t="s">
        <v>100</v>
      </c>
      <c r="C143" s="26" t="s">
        <v>36</v>
      </c>
      <c r="D143" s="26" t="s">
        <v>36</v>
      </c>
      <c r="E143" s="24"/>
      <c r="F143" s="26" t="s">
        <v>36</v>
      </c>
    </row>
    <row r="144" spans="1:7" outlineLevel="1" x14ac:dyDescent="0.25">
      <c r="A144" s="26" t="s">
        <v>685</v>
      </c>
      <c r="C144" s="26" t="s">
        <v>36</v>
      </c>
      <c r="D144" s="26" t="s">
        <v>36</v>
      </c>
      <c r="E144" s="24"/>
      <c r="F144" s="26" t="s">
        <v>36</v>
      </c>
    </row>
    <row r="145" spans="1:7" outlineLevel="1" x14ac:dyDescent="0.25">
      <c r="A145" s="26" t="s">
        <v>686</v>
      </c>
      <c r="E145" s="24"/>
    </row>
    <row r="146" spans="1:7" outlineLevel="1" x14ac:dyDescent="0.25">
      <c r="A146" s="26" t="s">
        <v>687</v>
      </c>
      <c r="E146" s="24"/>
    </row>
    <row r="147" spans="1:7" outlineLevel="1" x14ac:dyDescent="0.25">
      <c r="A147" s="26" t="s">
        <v>688</v>
      </c>
      <c r="E147" s="24"/>
    </row>
    <row r="148" spans="1:7" outlineLevel="1" x14ac:dyDescent="0.25">
      <c r="A148" s="26" t="s">
        <v>689</v>
      </c>
      <c r="E148" s="24"/>
    </row>
    <row r="149" spans="1:7" outlineLevel="1" x14ac:dyDescent="0.25">
      <c r="A149" s="26" t="s">
        <v>690</v>
      </c>
      <c r="E149" s="24"/>
    </row>
    <row r="150" spans="1:7" ht="15" customHeight="1" x14ac:dyDescent="0.25">
      <c r="A150" s="45"/>
      <c r="B150" s="46" t="s">
        <v>691</v>
      </c>
      <c r="C150" s="45" t="s">
        <v>540</v>
      </c>
      <c r="D150" s="45" t="s">
        <v>541</v>
      </c>
      <c r="E150" s="47"/>
      <c r="F150" s="48" t="s">
        <v>506</v>
      </c>
      <c r="G150" s="48"/>
    </row>
    <row r="151" spans="1:7" x14ac:dyDescent="0.25">
      <c r="A151" s="26" t="s">
        <v>692</v>
      </c>
      <c r="B151" s="22" t="s">
        <v>693</v>
      </c>
      <c r="C151" s="26" t="s">
        <v>36</v>
      </c>
      <c r="D151" s="26" t="s">
        <v>36</v>
      </c>
      <c r="E151" s="24"/>
      <c r="F151" s="26" t="s">
        <v>36</v>
      </c>
    </row>
    <row r="152" spans="1:7" x14ac:dyDescent="0.25">
      <c r="A152" s="26" t="s">
        <v>694</v>
      </c>
      <c r="B152" s="22" t="s">
        <v>695</v>
      </c>
      <c r="C152" s="26" t="s">
        <v>36</v>
      </c>
      <c r="D152" s="26" t="s">
        <v>36</v>
      </c>
      <c r="E152" s="24"/>
      <c r="F152" s="26" t="s">
        <v>36</v>
      </c>
    </row>
    <row r="153" spans="1:7" x14ac:dyDescent="0.25">
      <c r="A153" s="26" t="s">
        <v>696</v>
      </c>
      <c r="B153" s="22" t="s">
        <v>697</v>
      </c>
      <c r="C153" s="26" t="s">
        <v>36</v>
      </c>
      <c r="D153" s="26" t="s">
        <v>36</v>
      </c>
      <c r="F153" s="26" t="s">
        <v>36</v>
      </c>
    </row>
    <row r="154" spans="1:7" x14ac:dyDescent="0.25">
      <c r="A154" s="26" t="s">
        <v>698</v>
      </c>
      <c r="B154" s="22" t="s">
        <v>699</v>
      </c>
      <c r="C154" s="26" t="s">
        <v>36</v>
      </c>
      <c r="D154" s="26" t="s">
        <v>36</v>
      </c>
      <c r="F154" s="26" t="s">
        <v>36</v>
      </c>
    </row>
    <row r="155" spans="1:7" x14ac:dyDescent="0.25">
      <c r="A155" s="26" t="s">
        <v>700</v>
      </c>
      <c r="B155" s="22" t="s">
        <v>701</v>
      </c>
      <c r="C155" s="26" t="s">
        <v>36</v>
      </c>
      <c r="D155" s="26" t="s">
        <v>36</v>
      </c>
      <c r="F155" s="26" t="s">
        <v>36</v>
      </c>
    </row>
    <row r="156" spans="1:7" outlineLevel="1" x14ac:dyDescent="0.25">
      <c r="A156" s="26" t="s">
        <v>702</v>
      </c>
      <c r="B156" s="22"/>
    </row>
    <row r="157" spans="1:7" outlineLevel="1" x14ac:dyDescent="0.25">
      <c r="A157" s="26" t="s">
        <v>703</v>
      </c>
      <c r="B157" s="22"/>
    </row>
    <row r="158" spans="1:7" outlineLevel="1" x14ac:dyDescent="0.25">
      <c r="A158" s="26" t="s">
        <v>704</v>
      </c>
      <c r="B158" s="22"/>
    </row>
    <row r="159" spans="1:7" outlineLevel="1" x14ac:dyDescent="0.25">
      <c r="A159" s="26" t="s">
        <v>705</v>
      </c>
      <c r="B159" s="22"/>
    </row>
    <row r="160" spans="1:7" ht="15" customHeight="1" x14ac:dyDescent="0.25">
      <c r="A160" s="45"/>
      <c r="B160" s="46" t="s">
        <v>706</v>
      </c>
      <c r="C160" s="45" t="s">
        <v>540</v>
      </c>
      <c r="D160" s="45" t="s">
        <v>541</v>
      </c>
      <c r="E160" s="47"/>
      <c r="F160" s="48" t="s">
        <v>506</v>
      </c>
      <c r="G160" s="48"/>
    </row>
    <row r="161" spans="1:7" x14ac:dyDescent="0.25">
      <c r="A161" s="26" t="s">
        <v>707</v>
      </c>
      <c r="B161" s="26" t="s">
        <v>708</v>
      </c>
      <c r="C161" s="26" t="s">
        <v>36</v>
      </c>
      <c r="D161" s="26" t="s">
        <v>36</v>
      </c>
      <c r="E161" s="24"/>
      <c r="F161" s="26" t="s">
        <v>36</v>
      </c>
    </row>
    <row r="162" spans="1:7" outlineLevel="1" x14ac:dyDescent="0.25">
      <c r="A162" s="26" t="s">
        <v>709</v>
      </c>
      <c r="E162" s="24"/>
    </row>
    <row r="163" spans="1:7" outlineLevel="1" x14ac:dyDescent="0.25">
      <c r="A163" s="26" t="s">
        <v>710</v>
      </c>
      <c r="E163" s="24"/>
    </row>
    <row r="164" spans="1:7" outlineLevel="1" x14ac:dyDescent="0.25">
      <c r="A164" s="26" t="s">
        <v>711</v>
      </c>
      <c r="E164" s="24"/>
    </row>
    <row r="165" spans="1:7" outlineLevel="1" x14ac:dyDescent="0.25">
      <c r="A165" s="26" t="s">
        <v>712</v>
      </c>
      <c r="E165" s="24"/>
    </row>
    <row r="166" spans="1:7" ht="18.75" x14ac:dyDescent="0.25">
      <c r="A166" s="80"/>
      <c r="B166" s="81" t="s">
        <v>503</v>
      </c>
      <c r="C166" s="80"/>
      <c r="D166" s="80"/>
      <c r="E166" s="80"/>
      <c r="F166" s="82"/>
      <c r="G166" s="82"/>
    </row>
    <row r="167" spans="1:7" ht="15" customHeight="1" x14ac:dyDescent="0.25">
      <c r="A167" s="45"/>
      <c r="B167" s="46" t="s">
        <v>713</v>
      </c>
      <c r="C167" s="45" t="s">
        <v>714</v>
      </c>
      <c r="D167" s="45" t="s">
        <v>715</v>
      </c>
      <c r="E167" s="47"/>
      <c r="F167" s="45" t="s">
        <v>540</v>
      </c>
      <c r="G167" s="45" t="s">
        <v>716</v>
      </c>
    </row>
    <row r="168" spans="1:7" x14ac:dyDescent="0.25">
      <c r="A168" s="26" t="s">
        <v>717</v>
      </c>
      <c r="B168" s="43" t="s">
        <v>718</v>
      </c>
      <c r="C168" s="26" t="s">
        <v>36</v>
      </c>
      <c r="D168" s="40"/>
      <c r="E168" s="40"/>
      <c r="F168" s="60"/>
      <c r="G168" s="60"/>
    </row>
    <row r="169" spans="1:7" x14ac:dyDescent="0.25">
      <c r="A169" s="40"/>
      <c r="B169" s="83"/>
      <c r="C169" s="40"/>
      <c r="D169" s="40"/>
      <c r="E169" s="40"/>
      <c r="F169" s="60"/>
      <c r="G169" s="60"/>
    </row>
    <row r="170" spans="1:7" x14ac:dyDescent="0.25">
      <c r="B170" s="43" t="s">
        <v>719</v>
      </c>
      <c r="C170" s="40"/>
      <c r="D170" s="40"/>
      <c r="E170" s="40"/>
      <c r="F170" s="60"/>
      <c r="G170" s="60"/>
    </row>
    <row r="171" spans="1:7" x14ac:dyDescent="0.25">
      <c r="A171" s="26" t="s">
        <v>720</v>
      </c>
      <c r="B171" s="43" t="s">
        <v>636</v>
      </c>
      <c r="C171" s="26" t="s">
        <v>36</v>
      </c>
      <c r="D171" s="26" t="s">
        <v>36</v>
      </c>
      <c r="E171" s="40"/>
      <c r="F171" s="53" t="str">
        <f t="shared" ref="F171:F194" si="1">IF($C$195=0,"",IF(C171="[for completion]","",C171/$C$195))</f>
        <v/>
      </c>
      <c r="G171" s="53" t="str">
        <f t="shared" ref="G171:G194" si="2">IF($D$195=0,"",IF(D171="[for completion]","",D171/$D$195))</f>
        <v/>
      </c>
    </row>
    <row r="172" spans="1:7" x14ac:dyDescent="0.25">
      <c r="A172" s="26" t="s">
        <v>721</v>
      </c>
      <c r="B172" s="43" t="s">
        <v>636</v>
      </c>
      <c r="C172" s="26" t="s">
        <v>36</v>
      </c>
      <c r="D172" s="26" t="s">
        <v>36</v>
      </c>
      <c r="E172" s="40"/>
      <c r="F172" s="53" t="str">
        <f t="shared" si="1"/>
        <v/>
      </c>
      <c r="G172" s="53" t="str">
        <f t="shared" si="2"/>
        <v/>
      </c>
    </row>
    <row r="173" spans="1:7" x14ac:dyDescent="0.25">
      <c r="A173" s="26" t="s">
        <v>722</v>
      </c>
      <c r="B173" s="43" t="s">
        <v>636</v>
      </c>
      <c r="C173" s="26" t="s">
        <v>36</v>
      </c>
      <c r="D173" s="26" t="s">
        <v>36</v>
      </c>
      <c r="E173" s="40"/>
      <c r="F173" s="53" t="str">
        <f t="shared" si="1"/>
        <v/>
      </c>
      <c r="G173" s="53" t="str">
        <f t="shared" si="2"/>
        <v/>
      </c>
    </row>
    <row r="174" spans="1:7" x14ac:dyDescent="0.25">
      <c r="A174" s="26" t="s">
        <v>723</v>
      </c>
      <c r="B174" s="43" t="s">
        <v>636</v>
      </c>
      <c r="C174" s="26" t="s">
        <v>36</v>
      </c>
      <c r="D174" s="26" t="s">
        <v>36</v>
      </c>
      <c r="E174" s="40"/>
      <c r="F174" s="53" t="str">
        <f t="shared" si="1"/>
        <v/>
      </c>
      <c r="G174" s="53" t="str">
        <f t="shared" si="2"/>
        <v/>
      </c>
    </row>
    <row r="175" spans="1:7" x14ac:dyDescent="0.25">
      <c r="A175" s="26" t="s">
        <v>724</v>
      </c>
      <c r="B175" s="43" t="s">
        <v>636</v>
      </c>
      <c r="C175" s="26" t="s">
        <v>36</v>
      </c>
      <c r="D175" s="26" t="s">
        <v>36</v>
      </c>
      <c r="E175" s="40"/>
      <c r="F175" s="53" t="str">
        <f t="shared" si="1"/>
        <v/>
      </c>
      <c r="G175" s="53" t="str">
        <f t="shared" si="2"/>
        <v/>
      </c>
    </row>
    <row r="176" spans="1:7" x14ac:dyDescent="0.25">
      <c r="A176" s="26" t="s">
        <v>725</v>
      </c>
      <c r="B176" s="43" t="s">
        <v>636</v>
      </c>
      <c r="C176" s="26" t="s">
        <v>36</v>
      </c>
      <c r="D176" s="26" t="s">
        <v>36</v>
      </c>
      <c r="E176" s="40"/>
      <c r="F176" s="53" t="str">
        <f t="shared" si="1"/>
        <v/>
      </c>
      <c r="G176" s="53" t="str">
        <f t="shared" si="2"/>
        <v/>
      </c>
    </row>
    <row r="177" spans="1:7" x14ac:dyDescent="0.25">
      <c r="A177" s="26" t="s">
        <v>726</v>
      </c>
      <c r="B177" s="43" t="s">
        <v>636</v>
      </c>
      <c r="C177" s="26" t="s">
        <v>36</v>
      </c>
      <c r="D177" s="26" t="s">
        <v>36</v>
      </c>
      <c r="E177" s="40"/>
      <c r="F177" s="53" t="str">
        <f t="shared" si="1"/>
        <v/>
      </c>
      <c r="G177" s="53" t="str">
        <f t="shared" si="2"/>
        <v/>
      </c>
    </row>
    <row r="178" spans="1:7" x14ac:dyDescent="0.25">
      <c r="A178" s="26" t="s">
        <v>727</v>
      </c>
      <c r="B178" s="43" t="s">
        <v>636</v>
      </c>
      <c r="C178" s="26" t="s">
        <v>36</v>
      </c>
      <c r="D178" s="26" t="s">
        <v>36</v>
      </c>
      <c r="E178" s="40"/>
      <c r="F178" s="53" t="str">
        <f t="shared" si="1"/>
        <v/>
      </c>
      <c r="G178" s="53" t="str">
        <f t="shared" si="2"/>
        <v/>
      </c>
    </row>
    <row r="179" spans="1:7" x14ac:dyDescent="0.25">
      <c r="A179" s="26" t="s">
        <v>728</v>
      </c>
      <c r="B179" s="43" t="s">
        <v>636</v>
      </c>
      <c r="C179" s="26" t="s">
        <v>36</v>
      </c>
      <c r="D179" s="26" t="s">
        <v>36</v>
      </c>
      <c r="E179" s="40"/>
      <c r="F179" s="53" t="str">
        <f t="shared" si="1"/>
        <v/>
      </c>
      <c r="G179" s="53" t="str">
        <f t="shared" si="2"/>
        <v/>
      </c>
    </row>
    <row r="180" spans="1:7" x14ac:dyDescent="0.25">
      <c r="A180" s="26" t="s">
        <v>729</v>
      </c>
      <c r="B180" s="43" t="s">
        <v>636</v>
      </c>
      <c r="C180" s="26" t="s">
        <v>36</v>
      </c>
      <c r="D180" s="26" t="s">
        <v>36</v>
      </c>
      <c r="E180" s="43"/>
      <c r="F180" s="53" t="str">
        <f t="shared" si="1"/>
        <v/>
      </c>
      <c r="G180" s="53" t="str">
        <f t="shared" si="2"/>
        <v/>
      </c>
    </row>
    <row r="181" spans="1:7" x14ac:dyDescent="0.25">
      <c r="A181" s="26" t="s">
        <v>730</v>
      </c>
      <c r="B181" s="43" t="s">
        <v>636</v>
      </c>
      <c r="C181" s="26" t="s">
        <v>36</v>
      </c>
      <c r="D181" s="26" t="s">
        <v>36</v>
      </c>
      <c r="E181" s="43"/>
      <c r="F181" s="53" t="str">
        <f t="shared" si="1"/>
        <v/>
      </c>
      <c r="G181" s="53" t="str">
        <f t="shared" si="2"/>
        <v/>
      </c>
    </row>
    <row r="182" spans="1:7" x14ac:dyDescent="0.25">
      <c r="A182" s="26" t="s">
        <v>731</v>
      </c>
      <c r="B182" s="43" t="s">
        <v>636</v>
      </c>
      <c r="C182" s="26" t="s">
        <v>36</v>
      </c>
      <c r="D182" s="26" t="s">
        <v>36</v>
      </c>
      <c r="E182" s="43"/>
      <c r="F182" s="53" t="str">
        <f t="shared" si="1"/>
        <v/>
      </c>
      <c r="G182" s="53" t="str">
        <f t="shared" si="2"/>
        <v/>
      </c>
    </row>
    <row r="183" spans="1:7" x14ac:dyDescent="0.25">
      <c r="A183" s="26" t="s">
        <v>732</v>
      </c>
      <c r="B183" s="43" t="s">
        <v>636</v>
      </c>
      <c r="C183" s="26" t="s">
        <v>36</v>
      </c>
      <c r="D183" s="26" t="s">
        <v>36</v>
      </c>
      <c r="E183" s="43"/>
      <c r="F183" s="53" t="str">
        <f t="shared" si="1"/>
        <v/>
      </c>
      <c r="G183" s="53" t="str">
        <f t="shared" si="2"/>
        <v/>
      </c>
    </row>
    <row r="184" spans="1:7" x14ac:dyDescent="0.25">
      <c r="A184" s="26" t="s">
        <v>733</v>
      </c>
      <c r="B184" s="43" t="s">
        <v>636</v>
      </c>
      <c r="C184" s="26" t="s">
        <v>36</v>
      </c>
      <c r="D184" s="26" t="s">
        <v>36</v>
      </c>
      <c r="E184" s="43"/>
      <c r="F184" s="53" t="str">
        <f t="shared" si="1"/>
        <v/>
      </c>
      <c r="G184" s="53" t="str">
        <f t="shared" si="2"/>
        <v/>
      </c>
    </row>
    <row r="185" spans="1:7" x14ac:dyDescent="0.25">
      <c r="A185" s="26" t="s">
        <v>734</v>
      </c>
      <c r="B185" s="43" t="s">
        <v>636</v>
      </c>
      <c r="C185" s="26" t="s">
        <v>36</v>
      </c>
      <c r="D185" s="26" t="s">
        <v>36</v>
      </c>
      <c r="E185" s="43"/>
      <c r="F185" s="53" t="str">
        <f t="shared" si="1"/>
        <v/>
      </c>
      <c r="G185" s="53" t="str">
        <f t="shared" si="2"/>
        <v/>
      </c>
    </row>
    <row r="186" spans="1:7" x14ac:dyDescent="0.25">
      <c r="A186" s="26" t="s">
        <v>735</v>
      </c>
      <c r="B186" s="43" t="s">
        <v>636</v>
      </c>
      <c r="C186" s="26" t="s">
        <v>36</v>
      </c>
      <c r="D186" s="26" t="s">
        <v>36</v>
      </c>
      <c r="F186" s="53" t="str">
        <f t="shared" si="1"/>
        <v/>
      </c>
      <c r="G186" s="53" t="str">
        <f t="shared" si="2"/>
        <v/>
      </c>
    </row>
    <row r="187" spans="1:7" x14ac:dyDescent="0.25">
      <c r="A187" s="26" t="s">
        <v>736</v>
      </c>
      <c r="B187" s="43" t="s">
        <v>636</v>
      </c>
      <c r="C187" s="26" t="s">
        <v>36</v>
      </c>
      <c r="D187" s="26" t="s">
        <v>36</v>
      </c>
      <c r="E187" s="64"/>
      <c r="F187" s="53" t="str">
        <f t="shared" si="1"/>
        <v/>
      </c>
      <c r="G187" s="53" t="str">
        <f t="shared" si="2"/>
        <v/>
      </c>
    </row>
    <row r="188" spans="1:7" x14ac:dyDescent="0.25">
      <c r="A188" s="26" t="s">
        <v>737</v>
      </c>
      <c r="B188" s="43" t="s">
        <v>636</v>
      </c>
      <c r="C188" s="26" t="s">
        <v>36</v>
      </c>
      <c r="D188" s="26" t="s">
        <v>36</v>
      </c>
      <c r="E188" s="64"/>
      <c r="F188" s="53" t="str">
        <f t="shared" si="1"/>
        <v/>
      </c>
      <c r="G188" s="53" t="str">
        <f t="shared" si="2"/>
        <v/>
      </c>
    </row>
    <row r="189" spans="1:7" x14ac:dyDescent="0.25">
      <c r="A189" s="26" t="s">
        <v>738</v>
      </c>
      <c r="B189" s="43" t="s">
        <v>636</v>
      </c>
      <c r="C189" s="26" t="s">
        <v>36</v>
      </c>
      <c r="D189" s="26" t="s">
        <v>36</v>
      </c>
      <c r="E189" s="64"/>
      <c r="F189" s="53" t="str">
        <f t="shared" si="1"/>
        <v/>
      </c>
      <c r="G189" s="53" t="str">
        <f t="shared" si="2"/>
        <v/>
      </c>
    </row>
    <row r="190" spans="1:7" x14ac:dyDescent="0.25">
      <c r="A190" s="26" t="s">
        <v>739</v>
      </c>
      <c r="B190" s="43" t="s">
        <v>636</v>
      </c>
      <c r="C190" s="26" t="s">
        <v>36</v>
      </c>
      <c r="D190" s="26" t="s">
        <v>36</v>
      </c>
      <c r="E190" s="64"/>
      <c r="F190" s="53" t="str">
        <f t="shared" si="1"/>
        <v/>
      </c>
      <c r="G190" s="53" t="str">
        <f t="shared" si="2"/>
        <v/>
      </c>
    </row>
    <row r="191" spans="1:7" x14ac:dyDescent="0.25">
      <c r="A191" s="26" t="s">
        <v>740</v>
      </c>
      <c r="B191" s="43" t="s">
        <v>636</v>
      </c>
      <c r="C191" s="26" t="s">
        <v>36</v>
      </c>
      <c r="D191" s="26" t="s">
        <v>36</v>
      </c>
      <c r="E191" s="64"/>
      <c r="F191" s="53" t="str">
        <f t="shared" si="1"/>
        <v/>
      </c>
      <c r="G191" s="53" t="str">
        <f t="shared" si="2"/>
        <v/>
      </c>
    </row>
    <row r="192" spans="1:7" x14ac:dyDescent="0.25">
      <c r="A192" s="26" t="s">
        <v>741</v>
      </c>
      <c r="B192" s="43" t="s">
        <v>636</v>
      </c>
      <c r="C192" s="26" t="s">
        <v>36</v>
      </c>
      <c r="D192" s="26" t="s">
        <v>36</v>
      </c>
      <c r="E192" s="64"/>
      <c r="F192" s="53" t="str">
        <f t="shared" si="1"/>
        <v/>
      </c>
      <c r="G192" s="53" t="str">
        <f t="shared" si="2"/>
        <v/>
      </c>
    </row>
    <row r="193" spans="1:7" x14ac:dyDescent="0.25">
      <c r="A193" s="26" t="s">
        <v>742</v>
      </c>
      <c r="B193" s="43" t="s">
        <v>636</v>
      </c>
      <c r="C193" s="26" t="s">
        <v>36</v>
      </c>
      <c r="D193" s="26" t="s">
        <v>36</v>
      </c>
      <c r="E193" s="64"/>
      <c r="F193" s="53" t="str">
        <f t="shared" si="1"/>
        <v/>
      </c>
      <c r="G193" s="53" t="str">
        <f t="shared" si="2"/>
        <v/>
      </c>
    </row>
    <row r="194" spans="1:7" x14ac:dyDescent="0.25">
      <c r="A194" s="26" t="s">
        <v>743</v>
      </c>
      <c r="B194" s="43" t="s">
        <v>636</v>
      </c>
      <c r="C194" s="26" t="s">
        <v>36</v>
      </c>
      <c r="D194" s="26" t="s">
        <v>36</v>
      </c>
      <c r="E194" s="64"/>
      <c r="F194" s="53" t="str">
        <f t="shared" si="1"/>
        <v/>
      </c>
      <c r="G194" s="53" t="str">
        <f t="shared" si="2"/>
        <v/>
      </c>
    </row>
    <row r="195" spans="1:7" x14ac:dyDescent="0.25">
      <c r="A195" s="26" t="s">
        <v>744</v>
      </c>
      <c r="B195" s="54" t="s">
        <v>102</v>
      </c>
      <c r="C195" s="43">
        <f>SUM(C171:C194)</f>
        <v>0</v>
      </c>
      <c r="D195" s="43">
        <f>SUM(D171:D194)</f>
        <v>0</v>
      </c>
      <c r="E195" s="64"/>
      <c r="F195" s="55">
        <f>SUM(F171:F194)</f>
        <v>0</v>
      </c>
      <c r="G195" s="55">
        <f>SUM(G171:G194)</f>
        <v>0</v>
      </c>
    </row>
    <row r="196" spans="1:7" ht="15" customHeight="1" x14ac:dyDescent="0.25">
      <c r="A196" s="45"/>
      <c r="B196" s="46" t="s">
        <v>745</v>
      </c>
      <c r="C196" s="45" t="s">
        <v>714</v>
      </c>
      <c r="D196" s="45" t="s">
        <v>715</v>
      </c>
      <c r="E196" s="47"/>
      <c r="F196" s="45" t="s">
        <v>540</v>
      </c>
      <c r="G196" s="45" t="s">
        <v>716</v>
      </c>
    </row>
    <row r="197" spans="1:7" x14ac:dyDescent="0.25">
      <c r="A197" s="26" t="s">
        <v>746</v>
      </c>
      <c r="B197" s="26" t="s">
        <v>747</v>
      </c>
      <c r="C197" s="84" t="s">
        <v>36</v>
      </c>
      <c r="G197" s="26"/>
    </row>
    <row r="198" spans="1:7" x14ac:dyDescent="0.25">
      <c r="G198" s="26"/>
    </row>
    <row r="199" spans="1:7" x14ac:dyDescent="0.25">
      <c r="B199" s="43" t="s">
        <v>748</v>
      </c>
      <c r="G199" s="26"/>
    </row>
    <row r="200" spans="1:7" x14ac:dyDescent="0.25">
      <c r="A200" s="26" t="s">
        <v>749</v>
      </c>
      <c r="B200" s="26" t="s">
        <v>750</v>
      </c>
      <c r="C200" s="26" t="s">
        <v>36</v>
      </c>
      <c r="D200" s="26" t="s">
        <v>36</v>
      </c>
      <c r="F200" s="53" t="str">
        <f t="shared" ref="F200:F214" si="3">IF($C$208=0,"",IF(C200="[for completion]","",C200/$C$208))</f>
        <v/>
      </c>
      <c r="G200" s="53" t="str">
        <f t="shared" ref="G200:G214" si="4">IF($D$208=0,"",IF(D200="[for completion]","",D200/$D$208))</f>
        <v/>
      </c>
    </row>
    <row r="201" spans="1:7" x14ac:dyDescent="0.25">
      <c r="A201" s="26" t="s">
        <v>751</v>
      </c>
      <c r="B201" s="26" t="s">
        <v>752</v>
      </c>
      <c r="C201" s="26" t="s">
        <v>36</v>
      </c>
      <c r="D201" s="26" t="s">
        <v>36</v>
      </c>
      <c r="F201" s="53" t="str">
        <f t="shared" si="3"/>
        <v/>
      </c>
      <c r="G201" s="53" t="str">
        <f t="shared" si="4"/>
        <v/>
      </c>
    </row>
    <row r="202" spans="1:7" x14ac:dyDescent="0.25">
      <c r="A202" s="26" t="s">
        <v>753</v>
      </c>
      <c r="B202" s="26" t="s">
        <v>754</v>
      </c>
      <c r="C202" s="26" t="s">
        <v>36</v>
      </c>
      <c r="D202" s="26" t="s">
        <v>36</v>
      </c>
      <c r="F202" s="53" t="str">
        <f t="shared" si="3"/>
        <v/>
      </c>
      <c r="G202" s="53" t="str">
        <f t="shared" si="4"/>
        <v/>
      </c>
    </row>
    <row r="203" spans="1:7" x14ac:dyDescent="0.25">
      <c r="A203" s="26" t="s">
        <v>755</v>
      </c>
      <c r="B203" s="26" t="s">
        <v>756</v>
      </c>
      <c r="C203" s="26" t="s">
        <v>36</v>
      </c>
      <c r="D203" s="26" t="s">
        <v>36</v>
      </c>
      <c r="F203" s="53" t="str">
        <f t="shared" si="3"/>
        <v/>
      </c>
      <c r="G203" s="53" t="str">
        <f t="shared" si="4"/>
        <v/>
      </c>
    </row>
    <row r="204" spans="1:7" x14ac:dyDescent="0.25">
      <c r="A204" s="26" t="s">
        <v>757</v>
      </c>
      <c r="B204" s="26" t="s">
        <v>758</v>
      </c>
      <c r="C204" s="26" t="s">
        <v>36</v>
      </c>
      <c r="D204" s="26" t="s">
        <v>36</v>
      </c>
      <c r="F204" s="53" t="str">
        <f t="shared" si="3"/>
        <v/>
      </c>
      <c r="G204" s="53" t="str">
        <f t="shared" si="4"/>
        <v/>
      </c>
    </row>
    <row r="205" spans="1:7" x14ac:dyDescent="0.25">
      <c r="A205" s="26" t="s">
        <v>759</v>
      </c>
      <c r="B205" s="26" t="s">
        <v>760</v>
      </c>
      <c r="C205" s="26" t="s">
        <v>36</v>
      </c>
      <c r="D205" s="26" t="s">
        <v>36</v>
      </c>
      <c r="F205" s="53" t="str">
        <f t="shared" si="3"/>
        <v/>
      </c>
      <c r="G205" s="53" t="str">
        <f t="shared" si="4"/>
        <v/>
      </c>
    </row>
    <row r="206" spans="1:7" x14ac:dyDescent="0.25">
      <c r="A206" s="26" t="s">
        <v>761</v>
      </c>
      <c r="B206" s="26" t="s">
        <v>762</v>
      </c>
      <c r="C206" s="26" t="s">
        <v>36</v>
      </c>
      <c r="D206" s="26" t="s">
        <v>36</v>
      </c>
      <c r="F206" s="53" t="str">
        <f t="shared" si="3"/>
        <v/>
      </c>
      <c r="G206" s="53" t="str">
        <f t="shared" si="4"/>
        <v/>
      </c>
    </row>
    <row r="207" spans="1:7" x14ac:dyDescent="0.25">
      <c r="A207" s="26" t="s">
        <v>763</v>
      </c>
      <c r="B207" s="26" t="s">
        <v>764</v>
      </c>
      <c r="C207" s="26" t="s">
        <v>36</v>
      </c>
      <c r="D207" s="26" t="s">
        <v>36</v>
      </c>
      <c r="F207" s="53" t="str">
        <f t="shared" si="3"/>
        <v/>
      </c>
      <c r="G207" s="53" t="str">
        <f t="shared" si="4"/>
        <v/>
      </c>
    </row>
    <row r="208" spans="1:7" x14ac:dyDescent="0.25">
      <c r="A208" s="26" t="s">
        <v>765</v>
      </c>
      <c r="B208" s="54" t="s">
        <v>102</v>
      </c>
      <c r="C208" s="26">
        <f>SUM(C200:C207)</f>
        <v>0</v>
      </c>
      <c r="D208" s="26">
        <f>SUM(D200:D207)</f>
        <v>0</v>
      </c>
      <c r="F208" s="64">
        <f>SUM(F200:F207)</f>
        <v>0</v>
      </c>
      <c r="G208" s="64">
        <f>SUM(G200:G207)</f>
        <v>0</v>
      </c>
    </row>
    <row r="209" spans="1:7" outlineLevel="1" x14ac:dyDescent="0.25">
      <c r="A209" s="26" t="s">
        <v>766</v>
      </c>
      <c r="B209" s="56" t="s">
        <v>767</v>
      </c>
      <c r="F209" s="53" t="str">
        <f t="shared" si="3"/>
        <v/>
      </c>
      <c r="G209" s="53" t="str">
        <f t="shared" si="4"/>
        <v/>
      </c>
    </row>
    <row r="210" spans="1:7" outlineLevel="1" x14ac:dyDescent="0.25">
      <c r="A210" s="26" t="s">
        <v>768</v>
      </c>
      <c r="B210" s="56" t="s">
        <v>769</v>
      </c>
      <c r="F210" s="53" t="str">
        <f t="shared" si="3"/>
        <v/>
      </c>
      <c r="G210" s="53" t="str">
        <f t="shared" si="4"/>
        <v/>
      </c>
    </row>
    <row r="211" spans="1:7" outlineLevel="1" x14ac:dyDescent="0.25">
      <c r="A211" s="26" t="s">
        <v>770</v>
      </c>
      <c r="B211" s="56" t="s">
        <v>771</v>
      </c>
      <c r="F211" s="53" t="str">
        <f t="shared" si="3"/>
        <v/>
      </c>
      <c r="G211" s="53" t="str">
        <f t="shared" si="4"/>
        <v/>
      </c>
    </row>
    <row r="212" spans="1:7" outlineLevel="1" x14ac:dyDescent="0.25">
      <c r="A212" s="26" t="s">
        <v>772</v>
      </c>
      <c r="B212" s="56" t="s">
        <v>773</v>
      </c>
      <c r="F212" s="53" t="str">
        <f t="shared" si="3"/>
        <v/>
      </c>
      <c r="G212" s="53" t="str">
        <f t="shared" si="4"/>
        <v/>
      </c>
    </row>
    <row r="213" spans="1:7" outlineLevel="1" x14ac:dyDescent="0.25">
      <c r="A213" s="26" t="s">
        <v>774</v>
      </c>
      <c r="B213" s="56" t="s">
        <v>775</v>
      </c>
      <c r="F213" s="53" t="str">
        <f t="shared" si="3"/>
        <v/>
      </c>
      <c r="G213" s="53" t="str">
        <f t="shared" si="4"/>
        <v/>
      </c>
    </row>
    <row r="214" spans="1:7" outlineLevel="1" x14ac:dyDescent="0.25">
      <c r="A214" s="26" t="s">
        <v>776</v>
      </c>
      <c r="B214" s="56" t="s">
        <v>777</v>
      </c>
      <c r="F214" s="53" t="str">
        <f t="shared" si="3"/>
        <v/>
      </c>
      <c r="G214" s="53" t="str">
        <f t="shared" si="4"/>
        <v/>
      </c>
    </row>
    <row r="215" spans="1:7" outlineLevel="1" x14ac:dyDescent="0.25">
      <c r="A215" s="26" t="s">
        <v>778</v>
      </c>
      <c r="B215" s="56"/>
      <c r="F215" s="53"/>
      <c r="G215" s="53"/>
    </row>
    <row r="216" spans="1:7" outlineLevel="1" x14ac:dyDescent="0.25">
      <c r="A216" s="26" t="s">
        <v>779</v>
      </c>
      <c r="B216" s="56"/>
      <c r="F216" s="53"/>
      <c r="G216" s="53"/>
    </row>
    <row r="217" spans="1:7" outlineLevel="1" x14ac:dyDescent="0.25">
      <c r="A217" s="26" t="s">
        <v>780</v>
      </c>
      <c r="B217" s="56"/>
      <c r="F217" s="53"/>
      <c r="G217" s="53"/>
    </row>
    <row r="218" spans="1:7" ht="15" customHeight="1" x14ac:dyDescent="0.25">
      <c r="A218" s="45"/>
      <c r="B218" s="46" t="s">
        <v>781</v>
      </c>
      <c r="C218" s="45" t="s">
        <v>714</v>
      </c>
      <c r="D218" s="45" t="s">
        <v>715</v>
      </c>
      <c r="E218" s="47"/>
      <c r="F218" s="45" t="s">
        <v>540</v>
      </c>
      <c r="G218" s="45" t="s">
        <v>716</v>
      </c>
    </row>
    <row r="219" spans="1:7" x14ac:dyDescent="0.25">
      <c r="A219" s="26" t="s">
        <v>782</v>
      </c>
      <c r="B219" s="26" t="s">
        <v>747</v>
      </c>
      <c r="C219" s="84" t="s">
        <v>71</v>
      </c>
      <c r="G219" s="26"/>
    </row>
    <row r="220" spans="1:7" x14ac:dyDescent="0.25">
      <c r="G220" s="26"/>
    </row>
    <row r="221" spans="1:7" x14ac:dyDescent="0.25">
      <c r="B221" s="43" t="s">
        <v>748</v>
      </c>
      <c r="G221" s="26"/>
    </row>
    <row r="222" spans="1:7" x14ac:dyDescent="0.25">
      <c r="A222" s="26" t="s">
        <v>783</v>
      </c>
      <c r="B222" s="26" t="s">
        <v>750</v>
      </c>
      <c r="C222" s="26" t="s">
        <v>71</v>
      </c>
      <c r="D222" s="26" t="s">
        <v>71</v>
      </c>
      <c r="F222" s="53" t="str">
        <f>IF($C$230=0,"",IF(C222="[Mark as ND1 if not relevant]","",C222/$C$230))</f>
        <v/>
      </c>
      <c r="G222" s="53" t="str">
        <f>IF($D$230=0,"",IF(D222="[Mark as ND1 if not relevant]","",D222/$D$230))</f>
        <v/>
      </c>
    </row>
    <row r="223" spans="1:7" x14ac:dyDescent="0.25">
      <c r="A223" s="26" t="s">
        <v>784</v>
      </c>
      <c r="B223" s="26" t="s">
        <v>752</v>
      </c>
      <c r="C223" s="26" t="s">
        <v>71</v>
      </c>
      <c r="D223" s="26" t="s">
        <v>71</v>
      </c>
      <c r="F223" s="53" t="str">
        <f t="shared" ref="F223:F229" si="5">IF($C$230=0,"",IF(C223="[Mark as ND1 if not relevant]","",C223/$C$230))</f>
        <v/>
      </c>
      <c r="G223" s="53" t="str">
        <f t="shared" ref="G223:G229" si="6">IF($D$230=0,"",IF(D223="[Mark as ND1 if not relevant]","",D223/$D$230))</f>
        <v/>
      </c>
    </row>
    <row r="224" spans="1:7" x14ac:dyDescent="0.25">
      <c r="A224" s="26" t="s">
        <v>785</v>
      </c>
      <c r="B224" s="26" t="s">
        <v>754</v>
      </c>
      <c r="C224" s="26" t="s">
        <v>71</v>
      </c>
      <c r="D224" s="26" t="s">
        <v>71</v>
      </c>
      <c r="F224" s="53" t="str">
        <f t="shared" si="5"/>
        <v/>
      </c>
      <c r="G224" s="53" t="str">
        <f t="shared" si="6"/>
        <v/>
      </c>
    </row>
    <row r="225" spans="1:7" x14ac:dyDescent="0.25">
      <c r="A225" s="26" t="s">
        <v>786</v>
      </c>
      <c r="B225" s="26" t="s">
        <v>756</v>
      </c>
      <c r="C225" s="26" t="s">
        <v>71</v>
      </c>
      <c r="D225" s="26" t="s">
        <v>71</v>
      </c>
      <c r="F225" s="53" t="str">
        <f t="shared" si="5"/>
        <v/>
      </c>
      <c r="G225" s="53" t="str">
        <f t="shared" si="6"/>
        <v/>
      </c>
    </row>
    <row r="226" spans="1:7" x14ac:dyDescent="0.25">
      <c r="A226" s="26" t="s">
        <v>787</v>
      </c>
      <c r="B226" s="26" t="s">
        <v>758</v>
      </c>
      <c r="C226" s="26" t="s">
        <v>71</v>
      </c>
      <c r="D226" s="26" t="s">
        <v>71</v>
      </c>
      <c r="F226" s="53" t="str">
        <f t="shared" si="5"/>
        <v/>
      </c>
      <c r="G226" s="53" t="str">
        <f t="shared" si="6"/>
        <v/>
      </c>
    </row>
    <row r="227" spans="1:7" x14ac:dyDescent="0.25">
      <c r="A227" s="26" t="s">
        <v>788</v>
      </c>
      <c r="B227" s="26" t="s">
        <v>760</v>
      </c>
      <c r="C227" s="26" t="s">
        <v>71</v>
      </c>
      <c r="D227" s="26" t="s">
        <v>71</v>
      </c>
      <c r="F227" s="53" t="str">
        <f t="shared" si="5"/>
        <v/>
      </c>
      <c r="G227" s="53" t="str">
        <f t="shared" si="6"/>
        <v/>
      </c>
    </row>
    <row r="228" spans="1:7" x14ac:dyDescent="0.25">
      <c r="A228" s="26" t="s">
        <v>789</v>
      </c>
      <c r="B228" s="26" t="s">
        <v>762</v>
      </c>
      <c r="C228" s="26" t="s">
        <v>71</v>
      </c>
      <c r="D228" s="26" t="s">
        <v>71</v>
      </c>
      <c r="F228" s="53" t="str">
        <f t="shared" si="5"/>
        <v/>
      </c>
      <c r="G228" s="53" t="str">
        <f t="shared" si="6"/>
        <v/>
      </c>
    </row>
    <row r="229" spans="1:7" x14ac:dyDescent="0.25">
      <c r="A229" s="26" t="s">
        <v>790</v>
      </c>
      <c r="B229" s="26" t="s">
        <v>764</v>
      </c>
      <c r="C229" s="26" t="s">
        <v>71</v>
      </c>
      <c r="D229" s="26" t="s">
        <v>71</v>
      </c>
      <c r="F229" s="53" t="str">
        <f t="shared" si="5"/>
        <v/>
      </c>
      <c r="G229" s="53" t="str">
        <f t="shared" si="6"/>
        <v/>
      </c>
    </row>
    <row r="230" spans="1:7" x14ac:dyDescent="0.25">
      <c r="A230" s="26" t="s">
        <v>791</v>
      </c>
      <c r="B230" s="54" t="s">
        <v>102</v>
      </c>
      <c r="C230" s="26">
        <f>SUM(C222:C229)</f>
        <v>0</v>
      </c>
      <c r="D230" s="26">
        <f>SUM(D222:D229)</f>
        <v>0</v>
      </c>
      <c r="F230" s="64">
        <f>SUM(F222:F229)</f>
        <v>0</v>
      </c>
      <c r="G230" s="64">
        <f>SUM(G222:G229)</f>
        <v>0</v>
      </c>
    </row>
    <row r="231" spans="1:7" outlineLevel="1" x14ac:dyDescent="0.25">
      <c r="A231" s="26" t="s">
        <v>792</v>
      </c>
      <c r="B231" s="56" t="s">
        <v>767</v>
      </c>
      <c r="F231" s="53" t="str">
        <f t="shared" ref="F231:F236" si="7">IF($C$230=0,"",IF(C231="[for completion]","",C231/$C$230))</f>
        <v/>
      </c>
      <c r="G231" s="53" t="str">
        <f t="shared" ref="G231:G236" si="8">IF($D$230=0,"",IF(D231="[for completion]","",D231/$D$230))</f>
        <v/>
      </c>
    </row>
    <row r="232" spans="1:7" outlineLevel="1" x14ac:dyDescent="0.25">
      <c r="A232" s="26" t="s">
        <v>793</v>
      </c>
      <c r="B232" s="56" t="s">
        <v>769</v>
      </c>
      <c r="F232" s="53" t="str">
        <f t="shared" si="7"/>
        <v/>
      </c>
      <c r="G232" s="53" t="str">
        <f t="shared" si="8"/>
        <v/>
      </c>
    </row>
    <row r="233" spans="1:7" outlineLevel="1" x14ac:dyDescent="0.25">
      <c r="A233" s="26" t="s">
        <v>794</v>
      </c>
      <c r="B233" s="56" t="s">
        <v>771</v>
      </c>
      <c r="F233" s="53" t="str">
        <f t="shared" si="7"/>
        <v/>
      </c>
      <c r="G233" s="53" t="str">
        <f t="shared" si="8"/>
        <v/>
      </c>
    </row>
    <row r="234" spans="1:7" outlineLevel="1" x14ac:dyDescent="0.25">
      <c r="A234" s="26" t="s">
        <v>795</v>
      </c>
      <c r="B234" s="56" t="s">
        <v>773</v>
      </c>
      <c r="F234" s="53" t="str">
        <f t="shared" si="7"/>
        <v/>
      </c>
      <c r="G234" s="53" t="str">
        <f t="shared" si="8"/>
        <v/>
      </c>
    </row>
    <row r="235" spans="1:7" outlineLevel="1" x14ac:dyDescent="0.25">
      <c r="A235" s="26" t="s">
        <v>796</v>
      </c>
      <c r="B235" s="56" t="s">
        <v>775</v>
      </c>
      <c r="F235" s="53" t="str">
        <f t="shared" si="7"/>
        <v/>
      </c>
      <c r="G235" s="53" t="str">
        <f t="shared" si="8"/>
        <v/>
      </c>
    </row>
    <row r="236" spans="1:7" outlineLevel="1" x14ac:dyDescent="0.25">
      <c r="A236" s="26" t="s">
        <v>797</v>
      </c>
      <c r="B236" s="56" t="s">
        <v>777</v>
      </c>
      <c r="F236" s="53" t="str">
        <f t="shared" si="7"/>
        <v/>
      </c>
      <c r="G236" s="53" t="str">
        <f t="shared" si="8"/>
        <v/>
      </c>
    </row>
    <row r="237" spans="1:7" outlineLevel="1" x14ac:dyDescent="0.25">
      <c r="A237" s="26" t="s">
        <v>798</v>
      </c>
      <c r="B237" s="56"/>
      <c r="F237" s="53"/>
      <c r="G237" s="53"/>
    </row>
    <row r="238" spans="1:7" outlineLevel="1" x14ac:dyDescent="0.25">
      <c r="A238" s="26" t="s">
        <v>799</v>
      </c>
      <c r="B238" s="56"/>
      <c r="F238" s="53"/>
      <c r="G238" s="53"/>
    </row>
    <row r="239" spans="1:7" outlineLevel="1" x14ac:dyDescent="0.25">
      <c r="A239" s="26" t="s">
        <v>800</v>
      </c>
      <c r="B239" s="56"/>
      <c r="F239" s="53"/>
      <c r="G239" s="53"/>
    </row>
    <row r="240" spans="1:7" ht="15" customHeight="1" x14ac:dyDescent="0.25">
      <c r="A240" s="45"/>
      <c r="B240" s="46" t="s">
        <v>801</v>
      </c>
      <c r="C240" s="45" t="s">
        <v>540</v>
      </c>
      <c r="D240" s="45"/>
      <c r="E240" s="47"/>
      <c r="F240" s="45"/>
      <c r="G240" s="45"/>
    </row>
    <row r="241" spans="1:14" x14ac:dyDescent="0.25">
      <c r="A241" s="26" t="s">
        <v>802</v>
      </c>
      <c r="B241" s="26" t="s">
        <v>803</v>
      </c>
      <c r="C241" s="26" t="s">
        <v>36</v>
      </c>
      <c r="E241" s="64"/>
      <c r="F241" s="64"/>
      <c r="G241" s="64"/>
    </row>
    <row r="242" spans="1:14" x14ac:dyDescent="0.25">
      <c r="A242" s="26" t="s">
        <v>804</v>
      </c>
      <c r="B242" s="26" t="s">
        <v>805</v>
      </c>
      <c r="C242" s="26" t="s">
        <v>36</v>
      </c>
      <c r="E242" s="64"/>
      <c r="F242" s="64"/>
    </row>
    <row r="243" spans="1:14" x14ac:dyDescent="0.25">
      <c r="A243" s="26" t="s">
        <v>806</v>
      </c>
      <c r="B243" s="26" t="s">
        <v>807</v>
      </c>
      <c r="C243" s="26" t="s">
        <v>36</v>
      </c>
      <c r="E243" s="64"/>
      <c r="F243" s="64"/>
    </row>
    <row r="244" spans="1:14" x14ac:dyDescent="0.25">
      <c r="A244" s="26" t="s">
        <v>808</v>
      </c>
      <c r="B244" s="43" t="s">
        <v>1538</v>
      </c>
      <c r="C244" s="26" t="s">
        <v>36</v>
      </c>
      <c r="D244" s="40"/>
      <c r="E244" s="40"/>
      <c r="F244" s="60"/>
      <c r="G244" s="60"/>
      <c r="H244" s="24"/>
      <c r="I244" s="26"/>
      <c r="J244" s="26"/>
      <c r="K244" s="26"/>
      <c r="L244" s="24"/>
      <c r="M244" s="24"/>
      <c r="N244" s="24"/>
    </row>
    <row r="245" spans="1:14" x14ac:dyDescent="0.25">
      <c r="A245" s="26" t="s">
        <v>1546</v>
      </c>
      <c r="B245" s="26" t="s">
        <v>100</v>
      </c>
      <c r="C245" s="26" t="s">
        <v>36</v>
      </c>
      <c r="E245" s="64"/>
      <c r="F245" s="64"/>
    </row>
    <row r="246" spans="1:14" outlineLevel="1" x14ac:dyDescent="0.25">
      <c r="A246" s="26" t="s">
        <v>809</v>
      </c>
      <c r="B246" s="56" t="s">
        <v>810</v>
      </c>
      <c r="E246" s="64"/>
      <c r="F246" s="64"/>
    </row>
    <row r="247" spans="1:14" outlineLevel="1" x14ac:dyDescent="0.25">
      <c r="A247" s="26" t="s">
        <v>811</v>
      </c>
      <c r="B247" s="56" t="s">
        <v>812</v>
      </c>
      <c r="C247" s="57"/>
      <c r="E247" s="64"/>
      <c r="F247" s="64"/>
    </row>
    <row r="248" spans="1:14" outlineLevel="1" x14ac:dyDescent="0.25">
      <c r="A248" s="26" t="s">
        <v>813</v>
      </c>
      <c r="B248" s="56" t="s">
        <v>814</v>
      </c>
      <c r="E248" s="64"/>
      <c r="F248" s="64"/>
    </row>
    <row r="249" spans="1:14" outlineLevel="1" x14ac:dyDescent="0.25">
      <c r="A249" s="26" t="s">
        <v>815</v>
      </c>
      <c r="B249" s="56" t="s">
        <v>816</v>
      </c>
      <c r="E249" s="64"/>
      <c r="F249" s="64"/>
    </row>
    <row r="250" spans="1:14" outlineLevel="1" x14ac:dyDescent="0.25">
      <c r="A250" s="26" t="s">
        <v>817</v>
      </c>
      <c r="B250" s="56" t="s">
        <v>818</v>
      </c>
      <c r="E250" s="64"/>
      <c r="F250" s="64"/>
    </row>
    <row r="251" spans="1:14" outlineLevel="1" x14ac:dyDescent="0.25">
      <c r="A251" s="26" t="s">
        <v>819</v>
      </c>
      <c r="B251" s="56" t="s">
        <v>104</v>
      </c>
      <c r="E251" s="64"/>
      <c r="F251" s="64"/>
    </row>
    <row r="252" spans="1:14" outlineLevel="1" x14ac:dyDescent="0.25">
      <c r="A252" s="26" t="s">
        <v>820</v>
      </c>
      <c r="B252" s="56" t="s">
        <v>104</v>
      </c>
      <c r="E252" s="64"/>
      <c r="F252" s="64"/>
    </row>
    <row r="253" spans="1:14" outlineLevel="1" x14ac:dyDescent="0.25">
      <c r="A253" s="26" t="s">
        <v>821</v>
      </c>
      <c r="B253" s="56" t="s">
        <v>104</v>
      </c>
      <c r="E253" s="64"/>
      <c r="F253" s="64"/>
    </row>
    <row r="254" spans="1:14" outlineLevel="1" x14ac:dyDescent="0.25">
      <c r="A254" s="26" t="s">
        <v>822</v>
      </c>
      <c r="B254" s="56" t="s">
        <v>104</v>
      </c>
      <c r="E254" s="64"/>
      <c r="F254" s="64"/>
    </row>
    <row r="255" spans="1:14" outlineLevel="1" x14ac:dyDescent="0.25">
      <c r="A255" s="26" t="s">
        <v>823</v>
      </c>
      <c r="B255" s="56" t="s">
        <v>104</v>
      </c>
      <c r="E255" s="64"/>
      <c r="F255" s="64"/>
    </row>
    <row r="256" spans="1:14" outlineLevel="1" x14ac:dyDescent="0.25">
      <c r="A256" s="26" t="s">
        <v>824</v>
      </c>
      <c r="B256" s="56" t="s">
        <v>104</v>
      </c>
      <c r="E256" s="64"/>
      <c r="F256" s="64"/>
    </row>
    <row r="257" spans="1:7" ht="15" customHeight="1" x14ac:dyDescent="0.25">
      <c r="A257" s="45"/>
      <c r="B257" s="46" t="s">
        <v>825</v>
      </c>
      <c r="C257" s="45" t="s">
        <v>540</v>
      </c>
      <c r="D257" s="45"/>
      <c r="E257" s="47"/>
      <c r="F257" s="45"/>
      <c r="G257" s="48"/>
    </row>
    <row r="258" spans="1:7" x14ac:dyDescent="0.25">
      <c r="A258" s="26" t="s">
        <v>7</v>
      </c>
      <c r="B258" s="26" t="s">
        <v>1539</v>
      </c>
      <c r="C258" s="26" t="s">
        <v>36</v>
      </c>
      <c r="E258" s="24"/>
      <c r="F258" s="24"/>
    </row>
    <row r="259" spans="1:7" x14ac:dyDescent="0.25">
      <c r="A259" s="26" t="s">
        <v>826</v>
      </c>
      <c r="B259" s="26" t="s">
        <v>827</v>
      </c>
      <c r="C259" s="26" t="s">
        <v>36</v>
      </c>
      <c r="E259" s="24"/>
      <c r="F259" s="24"/>
    </row>
    <row r="260" spans="1:7" x14ac:dyDescent="0.25">
      <c r="A260" s="26" t="s">
        <v>828</v>
      </c>
      <c r="B260" s="26" t="s">
        <v>100</v>
      </c>
      <c r="C260" s="26" t="s">
        <v>36</v>
      </c>
      <c r="E260" s="24"/>
      <c r="F260" s="24"/>
    </row>
    <row r="261" spans="1:7" outlineLevel="1" x14ac:dyDescent="0.25">
      <c r="A261" s="26" t="s">
        <v>829</v>
      </c>
      <c r="E261" s="24"/>
      <c r="F261" s="24"/>
    </row>
    <row r="262" spans="1:7" outlineLevel="1" x14ac:dyDescent="0.25">
      <c r="A262" s="26" t="s">
        <v>830</v>
      </c>
      <c r="E262" s="24"/>
      <c r="F262" s="24"/>
    </row>
    <row r="263" spans="1:7" outlineLevel="1" x14ac:dyDescent="0.25">
      <c r="A263" s="26" t="s">
        <v>831</v>
      </c>
      <c r="E263" s="24"/>
      <c r="F263" s="24"/>
    </row>
    <row r="264" spans="1:7" outlineLevel="1" x14ac:dyDescent="0.25">
      <c r="A264" s="26" t="s">
        <v>832</v>
      </c>
      <c r="E264" s="24"/>
      <c r="F264" s="24"/>
    </row>
    <row r="265" spans="1:7" outlineLevel="1" x14ac:dyDescent="0.25">
      <c r="A265" s="26" t="s">
        <v>833</v>
      </c>
      <c r="E265" s="24"/>
      <c r="F265" s="24"/>
    </row>
    <row r="266" spans="1:7" outlineLevel="1" x14ac:dyDescent="0.25">
      <c r="A266" s="26" t="s">
        <v>834</v>
      </c>
      <c r="E266" s="24"/>
      <c r="F266" s="24"/>
    </row>
    <row r="267" spans="1:7" ht="18.75" x14ac:dyDescent="0.25">
      <c r="A267" s="80"/>
      <c r="B267" s="81" t="s">
        <v>835</v>
      </c>
      <c r="C267" s="80"/>
      <c r="D267" s="80"/>
      <c r="E267" s="80"/>
      <c r="F267" s="82"/>
      <c r="G267" s="82"/>
    </row>
    <row r="268" spans="1:7" ht="15" customHeight="1" x14ac:dyDescent="0.25">
      <c r="A268" s="45"/>
      <c r="B268" s="46" t="s">
        <v>836</v>
      </c>
      <c r="C268" s="45" t="s">
        <v>714</v>
      </c>
      <c r="D268" s="45" t="s">
        <v>715</v>
      </c>
      <c r="E268" s="45"/>
      <c r="F268" s="45" t="s">
        <v>541</v>
      </c>
      <c r="G268" s="45" t="s">
        <v>716</v>
      </c>
    </row>
    <row r="269" spans="1:7" x14ac:dyDescent="0.25">
      <c r="A269" s="26" t="s">
        <v>837</v>
      </c>
      <c r="B269" s="26" t="s">
        <v>718</v>
      </c>
      <c r="C269" s="26" t="s">
        <v>36</v>
      </c>
      <c r="D269" s="40"/>
      <c r="E269" s="40"/>
      <c r="F269" s="60"/>
      <c r="G269" s="60"/>
    </row>
    <row r="270" spans="1:7" x14ac:dyDescent="0.25">
      <c r="A270" s="40"/>
      <c r="D270" s="40"/>
      <c r="E270" s="40"/>
      <c r="F270" s="60"/>
      <c r="G270" s="60"/>
    </row>
    <row r="271" spans="1:7" x14ac:dyDescent="0.25">
      <c r="B271" s="26" t="s">
        <v>719</v>
      </c>
      <c r="D271" s="40"/>
      <c r="E271" s="40"/>
      <c r="F271" s="60"/>
      <c r="G271" s="60"/>
    </row>
    <row r="272" spans="1:7" x14ac:dyDescent="0.25">
      <c r="A272" s="26" t="s">
        <v>838</v>
      </c>
      <c r="B272" s="43" t="s">
        <v>636</v>
      </c>
      <c r="C272" s="26" t="s">
        <v>36</v>
      </c>
      <c r="D272" s="26" t="s">
        <v>36</v>
      </c>
      <c r="E272" s="40"/>
      <c r="F272" s="53" t="str">
        <f t="shared" ref="F272:F295" si="9">IF($C$296=0,"",IF(C272="[for completion]","",C272/$C$296))</f>
        <v/>
      </c>
      <c r="G272" s="53" t="str">
        <f t="shared" ref="G272:G295" si="10">IF($D$296=0,"",IF(D272="[for completion]","",D272/$D$296))</f>
        <v/>
      </c>
    </row>
    <row r="273" spans="1:7" x14ac:dyDescent="0.25">
      <c r="A273" s="26" t="s">
        <v>839</v>
      </c>
      <c r="B273" s="43" t="s">
        <v>636</v>
      </c>
      <c r="C273" s="26" t="s">
        <v>36</v>
      </c>
      <c r="D273" s="26" t="s">
        <v>36</v>
      </c>
      <c r="E273" s="40"/>
      <c r="F273" s="53" t="str">
        <f t="shared" si="9"/>
        <v/>
      </c>
      <c r="G273" s="53" t="str">
        <f t="shared" si="10"/>
        <v/>
      </c>
    </row>
    <row r="274" spans="1:7" x14ac:dyDescent="0.25">
      <c r="A274" s="26" t="s">
        <v>840</v>
      </c>
      <c r="B274" s="43" t="s">
        <v>636</v>
      </c>
      <c r="C274" s="26" t="s">
        <v>36</v>
      </c>
      <c r="D274" s="26" t="s">
        <v>36</v>
      </c>
      <c r="E274" s="40"/>
      <c r="F274" s="53" t="str">
        <f t="shared" si="9"/>
        <v/>
      </c>
      <c r="G274" s="53" t="str">
        <f t="shared" si="10"/>
        <v/>
      </c>
    </row>
    <row r="275" spans="1:7" x14ac:dyDescent="0.25">
      <c r="A275" s="26" t="s">
        <v>841</v>
      </c>
      <c r="B275" s="43" t="s">
        <v>636</v>
      </c>
      <c r="C275" s="26" t="s">
        <v>36</v>
      </c>
      <c r="D275" s="26" t="s">
        <v>36</v>
      </c>
      <c r="E275" s="40"/>
      <c r="F275" s="53" t="str">
        <f t="shared" si="9"/>
        <v/>
      </c>
      <c r="G275" s="53" t="str">
        <f t="shared" si="10"/>
        <v/>
      </c>
    </row>
    <row r="276" spans="1:7" x14ac:dyDescent="0.25">
      <c r="A276" s="26" t="s">
        <v>842</v>
      </c>
      <c r="B276" s="43" t="s">
        <v>636</v>
      </c>
      <c r="C276" s="26" t="s">
        <v>36</v>
      </c>
      <c r="D276" s="26" t="s">
        <v>36</v>
      </c>
      <c r="E276" s="40"/>
      <c r="F276" s="53" t="str">
        <f t="shared" si="9"/>
        <v/>
      </c>
      <c r="G276" s="53" t="str">
        <f t="shared" si="10"/>
        <v/>
      </c>
    </row>
    <row r="277" spans="1:7" x14ac:dyDescent="0.25">
      <c r="A277" s="26" t="s">
        <v>843</v>
      </c>
      <c r="B277" s="43" t="s">
        <v>636</v>
      </c>
      <c r="C277" s="26" t="s">
        <v>36</v>
      </c>
      <c r="D277" s="26" t="s">
        <v>36</v>
      </c>
      <c r="E277" s="40"/>
      <c r="F277" s="53" t="str">
        <f t="shared" si="9"/>
        <v/>
      </c>
      <c r="G277" s="53" t="str">
        <f t="shared" si="10"/>
        <v/>
      </c>
    </row>
    <row r="278" spans="1:7" x14ac:dyDescent="0.25">
      <c r="A278" s="26" t="s">
        <v>844</v>
      </c>
      <c r="B278" s="43" t="s">
        <v>636</v>
      </c>
      <c r="C278" s="26" t="s">
        <v>36</v>
      </c>
      <c r="D278" s="26" t="s">
        <v>36</v>
      </c>
      <c r="E278" s="40"/>
      <c r="F278" s="53" t="str">
        <f t="shared" si="9"/>
        <v/>
      </c>
      <c r="G278" s="53" t="str">
        <f t="shared" si="10"/>
        <v/>
      </c>
    </row>
    <row r="279" spans="1:7" x14ac:dyDescent="0.25">
      <c r="A279" s="26" t="s">
        <v>845</v>
      </c>
      <c r="B279" s="43" t="s">
        <v>636</v>
      </c>
      <c r="C279" s="26" t="s">
        <v>36</v>
      </c>
      <c r="D279" s="26" t="s">
        <v>36</v>
      </c>
      <c r="E279" s="40"/>
      <c r="F279" s="53" t="str">
        <f t="shared" si="9"/>
        <v/>
      </c>
      <c r="G279" s="53" t="str">
        <f t="shared" si="10"/>
        <v/>
      </c>
    </row>
    <row r="280" spans="1:7" x14ac:dyDescent="0.25">
      <c r="A280" s="26" t="s">
        <v>846</v>
      </c>
      <c r="B280" s="43" t="s">
        <v>636</v>
      </c>
      <c r="C280" s="26" t="s">
        <v>36</v>
      </c>
      <c r="D280" s="26" t="s">
        <v>36</v>
      </c>
      <c r="E280" s="40"/>
      <c r="F280" s="53" t="str">
        <f t="shared" si="9"/>
        <v/>
      </c>
      <c r="G280" s="53" t="str">
        <f t="shared" si="10"/>
        <v/>
      </c>
    </row>
    <row r="281" spans="1:7" x14ac:dyDescent="0.25">
      <c r="A281" s="26" t="s">
        <v>847</v>
      </c>
      <c r="B281" s="43" t="s">
        <v>636</v>
      </c>
      <c r="C281" s="26" t="s">
        <v>36</v>
      </c>
      <c r="D281" s="26" t="s">
        <v>36</v>
      </c>
      <c r="E281" s="43"/>
      <c r="F281" s="53" t="str">
        <f t="shared" si="9"/>
        <v/>
      </c>
      <c r="G281" s="53" t="str">
        <f t="shared" si="10"/>
        <v/>
      </c>
    </row>
    <row r="282" spans="1:7" x14ac:dyDescent="0.25">
      <c r="A282" s="26" t="s">
        <v>848</v>
      </c>
      <c r="B282" s="43" t="s">
        <v>636</v>
      </c>
      <c r="C282" s="26" t="s">
        <v>36</v>
      </c>
      <c r="D282" s="26" t="s">
        <v>36</v>
      </c>
      <c r="E282" s="43"/>
      <c r="F282" s="53" t="str">
        <f t="shared" si="9"/>
        <v/>
      </c>
      <c r="G282" s="53" t="str">
        <f t="shared" si="10"/>
        <v/>
      </c>
    </row>
    <row r="283" spans="1:7" x14ac:dyDescent="0.25">
      <c r="A283" s="26" t="s">
        <v>849</v>
      </c>
      <c r="B283" s="43" t="s">
        <v>636</v>
      </c>
      <c r="C283" s="26" t="s">
        <v>36</v>
      </c>
      <c r="D283" s="26" t="s">
        <v>36</v>
      </c>
      <c r="E283" s="43"/>
      <c r="F283" s="53" t="str">
        <f t="shared" si="9"/>
        <v/>
      </c>
      <c r="G283" s="53" t="str">
        <f t="shared" si="10"/>
        <v/>
      </c>
    </row>
    <row r="284" spans="1:7" x14ac:dyDescent="0.25">
      <c r="A284" s="26" t="s">
        <v>850</v>
      </c>
      <c r="B284" s="43" t="s">
        <v>636</v>
      </c>
      <c r="C284" s="26" t="s">
        <v>36</v>
      </c>
      <c r="D284" s="26" t="s">
        <v>36</v>
      </c>
      <c r="E284" s="43"/>
      <c r="F284" s="53" t="str">
        <f t="shared" si="9"/>
        <v/>
      </c>
      <c r="G284" s="53" t="str">
        <f t="shared" si="10"/>
        <v/>
      </c>
    </row>
    <row r="285" spans="1:7" x14ac:dyDescent="0.25">
      <c r="A285" s="26" t="s">
        <v>851</v>
      </c>
      <c r="B285" s="43" t="s">
        <v>636</v>
      </c>
      <c r="C285" s="26" t="s">
        <v>36</v>
      </c>
      <c r="D285" s="26" t="s">
        <v>36</v>
      </c>
      <c r="E285" s="43"/>
      <c r="F285" s="53" t="str">
        <f t="shared" si="9"/>
        <v/>
      </c>
      <c r="G285" s="53" t="str">
        <f t="shared" si="10"/>
        <v/>
      </c>
    </row>
    <row r="286" spans="1:7" x14ac:dyDescent="0.25">
      <c r="A286" s="26" t="s">
        <v>852</v>
      </c>
      <c r="B286" s="43" t="s">
        <v>636</v>
      </c>
      <c r="C286" s="26" t="s">
        <v>36</v>
      </c>
      <c r="D286" s="26" t="s">
        <v>36</v>
      </c>
      <c r="E286" s="43"/>
      <c r="F286" s="53" t="str">
        <f t="shared" si="9"/>
        <v/>
      </c>
      <c r="G286" s="53" t="str">
        <f t="shared" si="10"/>
        <v/>
      </c>
    </row>
    <row r="287" spans="1:7" x14ac:dyDescent="0.25">
      <c r="A287" s="26" t="s">
        <v>853</v>
      </c>
      <c r="B287" s="43" t="s">
        <v>636</v>
      </c>
      <c r="C287" s="26" t="s">
        <v>36</v>
      </c>
      <c r="D287" s="26" t="s">
        <v>36</v>
      </c>
      <c r="F287" s="53" t="str">
        <f t="shared" si="9"/>
        <v/>
      </c>
      <c r="G287" s="53" t="str">
        <f t="shared" si="10"/>
        <v/>
      </c>
    </row>
    <row r="288" spans="1:7" x14ac:dyDescent="0.25">
      <c r="A288" s="26" t="s">
        <v>854</v>
      </c>
      <c r="B288" s="43" t="s">
        <v>636</v>
      </c>
      <c r="C288" s="26" t="s">
        <v>36</v>
      </c>
      <c r="D288" s="26" t="s">
        <v>36</v>
      </c>
      <c r="E288" s="64"/>
      <c r="F288" s="53" t="str">
        <f t="shared" si="9"/>
        <v/>
      </c>
      <c r="G288" s="53" t="str">
        <f t="shared" si="10"/>
        <v/>
      </c>
    </row>
    <row r="289" spans="1:7" x14ac:dyDescent="0.25">
      <c r="A289" s="26" t="s">
        <v>855</v>
      </c>
      <c r="B289" s="43" t="s">
        <v>636</v>
      </c>
      <c r="C289" s="26" t="s">
        <v>36</v>
      </c>
      <c r="D289" s="26" t="s">
        <v>36</v>
      </c>
      <c r="E289" s="64"/>
      <c r="F289" s="53" t="str">
        <f t="shared" si="9"/>
        <v/>
      </c>
      <c r="G289" s="53" t="str">
        <f t="shared" si="10"/>
        <v/>
      </c>
    </row>
    <row r="290" spans="1:7" x14ac:dyDescent="0.25">
      <c r="A290" s="26" t="s">
        <v>856</v>
      </c>
      <c r="B290" s="43" t="s">
        <v>636</v>
      </c>
      <c r="C290" s="26" t="s">
        <v>36</v>
      </c>
      <c r="D290" s="26" t="s">
        <v>36</v>
      </c>
      <c r="E290" s="64"/>
      <c r="F290" s="53" t="str">
        <f t="shared" si="9"/>
        <v/>
      </c>
      <c r="G290" s="53" t="str">
        <f t="shared" si="10"/>
        <v/>
      </c>
    </row>
    <row r="291" spans="1:7" x14ac:dyDescent="0.25">
      <c r="A291" s="26" t="s">
        <v>857</v>
      </c>
      <c r="B291" s="43" t="s">
        <v>636</v>
      </c>
      <c r="C291" s="26" t="s">
        <v>36</v>
      </c>
      <c r="D291" s="26" t="s">
        <v>36</v>
      </c>
      <c r="E291" s="64"/>
      <c r="F291" s="53" t="str">
        <f t="shared" si="9"/>
        <v/>
      </c>
      <c r="G291" s="53" t="str">
        <f t="shared" si="10"/>
        <v/>
      </c>
    </row>
    <row r="292" spans="1:7" x14ac:dyDescent="0.25">
      <c r="A292" s="26" t="s">
        <v>858</v>
      </c>
      <c r="B292" s="43" t="s">
        <v>636</v>
      </c>
      <c r="C292" s="26" t="s">
        <v>36</v>
      </c>
      <c r="D292" s="26" t="s">
        <v>36</v>
      </c>
      <c r="E292" s="64"/>
      <c r="F292" s="53" t="str">
        <f t="shared" si="9"/>
        <v/>
      </c>
      <c r="G292" s="53" t="str">
        <f t="shared" si="10"/>
        <v/>
      </c>
    </row>
    <row r="293" spans="1:7" x14ac:dyDescent="0.25">
      <c r="A293" s="26" t="s">
        <v>859</v>
      </c>
      <c r="B293" s="43" t="s">
        <v>636</v>
      </c>
      <c r="C293" s="26" t="s">
        <v>36</v>
      </c>
      <c r="D293" s="26" t="s">
        <v>36</v>
      </c>
      <c r="E293" s="64"/>
      <c r="F293" s="53" t="str">
        <f t="shared" si="9"/>
        <v/>
      </c>
      <c r="G293" s="53" t="str">
        <f t="shared" si="10"/>
        <v/>
      </c>
    </row>
    <row r="294" spans="1:7" x14ac:dyDescent="0.25">
      <c r="A294" s="26" t="s">
        <v>860</v>
      </c>
      <c r="B294" s="43" t="s">
        <v>636</v>
      </c>
      <c r="C294" s="26" t="s">
        <v>36</v>
      </c>
      <c r="D294" s="26" t="s">
        <v>36</v>
      </c>
      <c r="E294" s="64"/>
      <c r="F294" s="53" t="str">
        <f t="shared" si="9"/>
        <v/>
      </c>
      <c r="G294" s="53" t="str">
        <f t="shared" si="10"/>
        <v/>
      </c>
    </row>
    <row r="295" spans="1:7" x14ac:dyDescent="0.25">
      <c r="A295" s="26" t="s">
        <v>861</v>
      </c>
      <c r="B295" s="43" t="s">
        <v>636</v>
      </c>
      <c r="C295" s="26" t="s">
        <v>36</v>
      </c>
      <c r="D295" s="26" t="s">
        <v>36</v>
      </c>
      <c r="E295" s="64"/>
      <c r="F295" s="53" t="str">
        <f t="shared" si="9"/>
        <v/>
      </c>
      <c r="G295" s="53" t="str">
        <f t="shared" si="10"/>
        <v/>
      </c>
    </row>
    <row r="296" spans="1:7" x14ac:dyDescent="0.25">
      <c r="A296" s="26" t="s">
        <v>862</v>
      </c>
      <c r="B296" s="54" t="s">
        <v>102</v>
      </c>
      <c r="C296" s="43">
        <f>SUM(C272:C295)</f>
        <v>0</v>
      </c>
      <c r="D296" s="43">
        <f>SUM(D272:D295)</f>
        <v>0</v>
      </c>
      <c r="E296" s="64"/>
      <c r="F296" s="55">
        <f>SUM(F272:F295)</f>
        <v>0</v>
      </c>
      <c r="G296" s="55">
        <f>SUM(G272:G295)</f>
        <v>0</v>
      </c>
    </row>
    <row r="297" spans="1:7" ht="15" customHeight="1" x14ac:dyDescent="0.25">
      <c r="A297" s="45"/>
      <c r="B297" s="46" t="s">
        <v>863</v>
      </c>
      <c r="C297" s="45" t="s">
        <v>714</v>
      </c>
      <c r="D297" s="45" t="s">
        <v>715</v>
      </c>
      <c r="E297" s="45"/>
      <c r="F297" s="45" t="s">
        <v>541</v>
      </c>
      <c r="G297" s="45" t="s">
        <v>716</v>
      </c>
    </row>
    <row r="298" spans="1:7" x14ac:dyDescent="0.25">
      <c r="A298" s="26" t="s">
        <v>864</v>
      </c>
      <c r="B298" s="26" t="s">
        <v>747</v>
      </c>
      <c r="C298" s="84" t="s">
        <v>36</v>
      </c>
      <c r="G298" s="26"/>
    </row>
    <row r="299" spans="1:7" x14ac:dyDescent="0.25">
      <c r="G299" s="26"/>
    </row>
    <row r="300" spans="1:7" x14ac:dyDescent="0.25">
      <c r="B300" s="43" t="s">
        <v>748</v>
      </c>
      <c r="G300" s="26"/>
    </row>
    <row r="301" spans="1:7" x14ac:dyDescent="0.25">
      <c r="A301" s="26" t="s">
        <v>865</v>
      </c>
      <c r="B301" s="26" t="s">
        <v>750</v>
      </c>
      <c r="C301" s="26" t="s">
        <v>36</v>
      </c>
      <c r="D301" s="26" t="s">
        <v>36</v>
      </c>
      <c r="F301" s="53" t="str">
        <f>IF($C$309=0,"",IF(C301="[for completion]","",C301/$C$309))</f>
        <v/>
      </c>
      <c r="G301" s="53" t="str">
        <f>IF($D$309=0,"",IF(D301="[for completion]","",D301/$D$309))</f>
        <v/>
      </c>
    </row>
    <row r="302" spans="1:7" x14ac:dyDescent="0.25">
      <c r="A302" s="26" t="s">
        <v>866</v>
      </c>
      <c r="B302" s="26" t="s">
        <v>752</v>
      </c>
      <c r="C302" s="26" t="s">
        <v>36</v>
      </c>
      <c r="D302" s="26" t="s">
        <v>36</v>
      </c>
      <c r="F302" s="53" t="str">
        <f t="shared" ref="F302:F315" si="11">IF($C$309=0,"",IF(C302="[for completion]","",C302/$C$309))</f>
        <v/>
      </c>
      <c r="G302" s="53" t="str">
        <f t="shared" ref="G302:G315" si="12">IF($D$309=0,"",IF(D302="[for completion]","",D302/$D$309))</f>
        <v/>
      </c>
    </row>
    <row r="303" spans="1:7" x14ac:dyDescent="0.25">
      <c r="A303" s="26" t="s">
        <v>867</v>
      </c>
      <c r="B303" s="26" t="s">
        <v>754</v>
      </c>
      <c r="C303" s="26" t="s">
        <v>36</v>
      </c>
      <c r="D303" s="26" t="s">
        <v>36</v>
      </c>
      <c r="F303" s="53" t="str">
        <f t="shared" si="11"/>
        <v/>
      </c>
      <c r="G303" s="53" t="str">
        <f t="shared" si="12"/>
        <v/>
      </c>
    </row>
    <row r="304" spans="1:7" x14ac:dyDescent="0.25">
      <c r="A304" s="26" t="s">
        <v>868</v>
      </c>
      <c r="B304" s="26" t="s">
        <v>756</v>
      </c>
      <c r="C304" s="26" t="s">
        <v>36</v>
      </c>
      <c r="D304" s="26" t="s">
        <v>36</v>
      </c>
      <c r="F304" s="53" t="str">
        <f t="shared" si="11"/>
        <v/>
      </c>
      <c r="G304" s="53" t="str">
        <f t="shared" si="12"/>
        <v/>
      </c>
    </row>
    <row r="305" spans="1:7" x14ac:dyDescent="0.25">
      <c r="A305" s="26" t="s">
        <v>869</v>
      </c>
      <c r="B305" s="26" t="s">
        <v>758</v>
      </c>
      <c r="C305" s="26" t="s">
        <v>36</v>
      </c>
      <c r="D305" s="26" t="s">
        <v>36</v>
      </c>
      <c r="F305" s="53" t="str">
        <f t="shared" si="11"/>
        <v/>
      </c>
      <c r="G305" s="53" t="str">
        <f t="shared" si="12"/>
        <v/>
      </c>
    </row>
    <row r="306" spans="1:7" x14ac:dyDescent="0.25">
      <c r="A306" s="26" t="s">
        <v>870</v>
      </c>
      <c r="B306" s="26" t="s">
        <v>760</v>
      </c>
      <c r="C306" s="26" t="s">
        <v>36</v>
      </c>
      <c r="D306" s="26" t="s">
        <v>36</v>
      </c>
      <c r="F306" s="53" t="str">
        <f t="shared" si="11"/>
        <v/>
      </c>
      <c r="G306" s="53" t="str">
        <f t="shared" si="12"/>
        <v/>
      </c>
    </row>
    <row r="307" spans="1:7" x14ac:dyDescent="0.25">
      <c r="A307" s="26" t="s">
        <v>871</v>
      </c>
      <c r="B307" s="26" t="s">
        <v>762</v>
      </c>
      <c r="C307" s="26" t="s">
        <v>36</v>
      </c>
      <c r="D307" s="26" t="s">
        <v>36</v>
      </c>
      <c r="F307" s="53" t="str">
        <f t="shared" si="11"/>
        <v/>
      </c>
      <c r="G307" s="53" t="str">
        <f t="shared" si="12"/>
        <v/>
      </c>
    </row>
    <row r="308" spans="1:7" x14ac:dyDescent="0.25">
      <c r="A308" s="26" t="s">
        <v>872</v>
      </c>
      <c r="B308" s="26" t="s">
        <v>764</v>
      </c>
      <c r="C308" s="26" t="s">
        <v>36</v>
      </c>
      <c r="D308" s="26" t="s">
        <v>36</v>
      </c>
      <c r="F308" s="53" t="str">
        <f t="shared" si="11"/>
        <v/>
      </c>
      <c r="G308" s="53" t="str">
        <f t="shared" si="12"/>
        <v/>
      </c>
    </row>
    <row r="309" spans="1:7" x14ac:dyDescent="0.25">
      <c r="A309" s="26" t="s">
        <v>873</v>
      </c>
      <c r="B309" s="54" t="s">
        <v>102</v>
      </c>
      <c r="C309" s="26">
        <f>SUM(C301:C308)</f>
        <v>0</v>
      </c>
      <c r="D309" s="26">
        <f>SUM(D301:D308)</f>
        <v>0</v>
      </c>
      <c r="F309" s="64">
        <f>SUM(F301:F308)</f>
        <v>0</v>
      </c>
      <c r="G309" s="64">
        <f>SUM(G301:G308)</f>
        <v>0</v>
      </c>
    </row>
    <row r="310" spans="1:7" outlineLevel="1" x14ac:dyDescent="0.25">
      <c r="A310" s="26" t="s">
        <v>874</v>
      </c>
      <c r="B310" s="56" t="s">
        <v>767</v>
      </c>
      <c r="F310" s="53" t="str">
        <f t="shared" si="11"/>
        <v/>
      </c>
      <c r="G310" s="53" t="str">
        <f t="shared" si="12"/>
        <v/>
      </c>
    </row>
    <row r="311" spans="1:7" outlineLevel="1" x14ac:dyDescent="0.25">
      <c r="A311" s="26" t="s">
        <v>875</v>
      </c>
      <c r="B311" s="56" t="s">
        <v>769</v>
      </c>
      <c r="F311" s="53" t="str">
        <f t="shared" si="11"/>
        <v/>
      </c>
      <c r="G311" s="53" t="str">
        <f t="shared" si="12"/>
        <v/>
      </c>
    </row>
    <row r="312" spans="1:7" outlineLevel="1" x14ac:dyDescent="0.25">
      <c r="A312" s="26" t="s">
        <v>876</v>
      </c>
      <c r="B312" s="56" t="s">
        <v>771</v>
      </c>
      <c r="F312" s="53" t="str">
        <f t="shared" si="11"/>
        <v/>
      </c>
      <c r="G312" s="53" t="str">
        <f t="shared" si="12"/>
        <v/>
      </c>
    </row>
    <row r="313" spans="1:7" outlineLevel="1" x14ac:dyDescent="0.25">
      <c r="A313" s="26" t="s">
        <v>877</v>
      </c>
      <c r="B313" s="56" t="s">
        <v>773</v>
      </c>
      <c r="F313" s="53" t="str">
        <f t="shared" si="11"/>
        <v/>
      </c>
      <c r="G313" s="53" t="str">
        <f t="shared" si="12"/>
        <v/>
      </c>
    </row>
    <row r="314" spans="1:7" outlineLevel="1" x14ac:dyDescent="0.25">
      <c r="A314" s="26" t="s">
        <v>878</v>
      </c>
      <c r="B314" s="56" t="s">
        <v>775</v>
      </c>
      <c r="F314" s="53" t="str">
        <f t="shared" si="11"/>
        <v/>
      </c>
      <c r="G314" s="53" t="str">
        <f t="shared" si="12"/>
        <v/>
      </c>
    </row>
    <row r="315" spans="1:7" outlineLevel="1" x14ac:dyDescent="0.25">
      <c r="A315" s="26" t="s">
        <v>879</v>
      </c>
      <c r="B315" s="56" t="s">
        <v>777</v>
      </c>
      <c r="F315" s="53" t="str">
        <f t="shared" si="11"/>
        <v/>
      </c>
      <c r="G315" s="53" t="str">
        <f t="shared" si="12"/>
        <v/>
      </c>
    </row>
    <row r="316" spans="1:7" outlineLevel="1" x14ac:dyDescent="0.25">
      <c r="A316" s="26" t="s">
        <v>880</v>
      </c>
      <c r="B316" s="56"/>
      <c r="F316" s="53"/>
      <c r="G316" s="53"/>
    </row>
    <row r="317" spans="1:7" outlineLevel="1" x14ac:dyDescent="0.25">
      <c r="A317" s="26" t="s">
        <v>881</v>
      </c>
      <c r="B317" s="56"/>
      <c r="F317" s="53"/>
      <c r="G317" s="53"/>
    </row>
    <row r="318" spans="1:7" outlineLevel="1" x14ac:dyDescent="0.25">
      <c r="A318" s="26" t="s">
        <v>882</v>
      </c>
      <c r="B318" s="56"/>
      <c r="F318" s="64"/>
      <c r="G318" s="64"/>
    </row>
    <row r="319" spans="1:7" ht="15" customHeight="1" x14ac:dyDescent="0.25">
      <c r="A319" s="45"/>
      <c r="B319" s="46" t="s">
        <v>883</v>
      </c>
      <c r="C319" s="45" t="s">
        <v>714</v>
      </c>
      <c r="D319" s="45" t="s">
        <v>715</v>
      </c>
      <c r="E319" s="45"/>
      <c r="F319" s="45" t="s">
        <v>541</v>
      </c>
      <c r="G319" s="45" t="s">
        <v>716</v>
      </c>
    </row>
    <row r="320" spans="1:7" x14ac:dyDescent="0.25">
      <c r="A320" s="26" t="s">
        <v>884</v>
      </c>
      <c r="B320" s="26" t="s">
        <v>747</v>
      </c>
      <c r="C320" s="84" t="s">
        <v>71</v>
      </c>
      <c r="G320" s="26"/>
    </row>
    <row r="321" spans="1:7" x14ac:dyDescent="0.25">
      <c r="G321" s="26"/>
    </row>
    <row r="322" spans="1:7" x14ac:dyDescent="0.25">
      <c r="B322" s="43" t="s">
        <v>748</v>
      </c>
      <c r="G322" s="26"/>
    </row>
    <row r="323" spans="1:7" x14ac:dyDescent="0.25">
      <c r="A323" s="26" t="s">
        <v>885</v>
      </c>
      <c r="B323" s="26" t="s">
        <v>750</v>
      </c>
      <c r="C323" s="26" t="s">
        <v>71</v>
      </c>
      <c r="D323" s="26" t="s">
        <v>71</v>
      </c>
      <c r="F323" s="53" t="str">
        <f>IF($C$331=0,"",IF(C323="[Mark as ND1 if not relevant]","",C323/$C$331))</f>
        <v/>
      </c>
      <c r="G323" s="53" t="str">
        <f>IF($D$331=0,"",IF(D323="[Mark as ND1 if not relevant]","",D323/$D$331))</f>
        <v/>
      </c>
    </row>
    <row r="324" spans="1:7" x14ac:dyDescent="0.25">
      <c r="A324" s="26" t="s">
        <v>886</v>
      </c>
      <c r="B324" s="26" t="s">
        <v>752</v>
      </c>
      <c r="C324" s="26" t="s">
        <v>71</v>
      </c>
      <c r="D324" s="26" t="s">
        <v>71</v>
      </c>
      <c r="F324" s="53" t="str">
        <f t="shared" ref="F324:F330" si="13">IF($C$331=0,"",IF(C324="[Mark as ND1 if not relevant]","",C324/$C$331))</f>
        <v/>
      </c>
      <c r="G324" s="53" t="str">
        <f t="shared" ref="G324:G330" si="14">IF($D$331=0,"",IF(D324="[Mark as ND1 if not relevant]","",D324/$D$331))</f>
        <v/>
      </c>
    </row>
    <row r="325" spans="1:7" x14ac:dyDescent="0.25">
      <c r="A325" s="26" t="s">
        <v>887</v>
      </c>
      <c r="B325" s="26" t="s">
        <v>754</v>
      </c>
      <c r="C325" s="26" t="s">
        <v>71</v>
      </c>
      <c r="D325" s="26" t="s">
        <v>71</v>
      </c>
      <c r="F325" s="53" t="str">
        <f t="shared" si="13"/>
        <v/>
      </c>
      <c r="G325" s="53" t="str">
        <f t="shared" si="14"/>
        <v/>
      </c>
    </row>
    <row r="326" spans="1:7" x14ac:dyDescent="0.25">
      <c r="A326" s="26" t="s">
        <v>888</v>
      </c>
      <c r="B326" s="26" t="s">
        <v>756</v>
      </c>
      <c r="C326" s="26" t="s">
        <v>71</v>
      </c>
      <c r="D326" s="26" t="s">
        <v>71</v>
      </c>
      <c r="F326" s="53" t="str">
        <f t="shared" si="13"/>
        <v/>
      </c>
      <c r="G326" s="53" t="str">
        <f t="shared" si="14"/>
        <v/>
      </c>
    </row>
    <row r="327" spans="1:7" x14ac:dyDescent="0.25">
      <c r="A327" s="26" t="s">
        <v>889</v>
      </c>
      <c r="B327" s="26" t="s">
        <v>758</v>
      </c>
      <c r="C327" s="26" t="s">
        <v>71</v>
      </c>
      <c r="D327" s="26" t="s">
        <v>71</v>
      </c>
      <c r="F327" s="53" t="str">
        <f t="shared" si="13"/>
        <v/>
      </c>
      <c r="G327" s="53" t="str">
        <f t="shared" si="14"/>
        <v/>
      </c>
    </row>
    <row r="328" spans="1:7" x14ac:dyDescent="0.25">
      <c r="A328" s="26" t="s">
        <v>890</v>
      </c>
      <c r="B328" s="26" t="s">
        <v>760</v>
      </c>
      <c r="C328" s="26" t="s">
        <v>71</v>
      </c>
      <c r="D328" s="26" t="s">
        <v>71</v>
      </c>
      <c r="F328" s="53" t="str">
        <f t="shared" si="13"/>
        <v/>
      </c>
      <c r="G328" s="53" t="str">
        <f t="shared" si="14"/>
        <v/>
      </c>
    </row>
    <row r="329" spans="1:7" x14ac:dyDescent="0.25">
      <c r="A329" s="26" t="s">
        <v>891</v>
      </c>
      <c r="B329" s="26" t="s">
        <v>762</v>
      </c>
      <c r="C329" s="26" t="s">
        <v>71</v>
      </c>
      <c r="D329" s="26" t="s">
        <v>71</v>
      </c>
      <c r="F329" s="53" t="str">
        <f t="shared" si="13"/>
        <v/>
      </c>
      <c r="G329" s="53" t="str">
        <f t="shared" si="14"/>
        <v/>
      </c>
    </row>
    <row r="330" spans="1:7" x14ac:dyDescent="0.25">
      <c r="A330" s="26" t="s">
        <v>892</v>
      </c>
      <c r="B330" s="26" t="s">
        <v>764</v>
      </c>
      <c r="C330" s="26" t="s">
        <v>71</v>
      </c>
      <c r="D330" s="26" t="s">
        <v>71</v>
      </c>
      <c r="F330" s="53" t="str">
        <f t="shared" si="13"/>
        <v/>
      </c>
      <c r="G330" s="53" t="str">
        <f t="shared" si="14"/>
        <v/>
      </c>
    </row>
    <row r="331" spans="1:7" x14ac:dyDescent="0.25">
      <c r="A331" s="26" t="s">
        <v>893</v>
      </c>
      <c r="B331" s="54" t="s">
        <v>102</v>
      </c>
      <c r="C331" s="26">
        <f>SUM(C323:C330)</f>
        <v>0</v>
      </c>
      <c r="D331" s="26">
        <f>SUM(D323:D330)</f>
        <v>0</v>
      </c>
      <c r="F331" s="64">
        <f>SUM(F323:F330)</f>
        <v>0</v>
      </c>
      <c r="G331" s="64">
        <f>SUM(G323:G330)</f>
        <v>0</v>
      </c>
    </row>
    <row r="332" spans="1:7" outlineLevel="1" x14ac:dyDescent="0.25">
      <c r="A332" s="26" t="s">
        <v>894</v>
      </c>
      <c r="B332" s="56" t="s">
        <v>767</v>
      </c>
      <c r="F332" s="53" t="str">
        <f t="shared" ref="F332:F337" si="15">IF($C$331=0,"",IF(C332="[for completion]","",C332/$C$331))</f>
        <v/>
      </c>
      <c r="G332" s="53" t="str">
        <f t="shared" ref="G332:G337" si="16">IF($D$331=0,"",IF(D332="[for completion]","",D332/$D$331))</f>
        <v/>
      </c>
    </row>
    <row r="333" spans="1:7" outlineLevel="1" x14ac:dyDescent="0.25">
      <c r="A333" s="26" t="s">
        <v>895</v>
      </c>
      <c r="B333" s="56" t="s">
        <v>769</v>
      </c>
      <c r="F333" s="53" t="str">
        <f t="shared" si="15"/>
        <v/>
      </c>
      <c r="G333" s="53" t="str">
        <f t="shared" si="16"/>
        <v/>
      </c>
    </row>
    <row r="334" spans="1:7" outlineLevel="1" x14ac:dyDescent="0.25">
      <c r="A334" s="26" t="s">
        <v>896</v>
      </c>
      <c r="B334" s="56" t="s">
        <v>771</v>
      </c>
      <c r="F334" s="53" t="str">
        <f t="shared" si="15"/>
        <v/>
      </c>
      <c r="G334" s="53" t="str">
        <f t="shared" si="16"/>
        <v/>
      </c>
    </row>
    <row r="335" spans="1:7" outlineLevel="1" x14ac:dyDescent="0.25">
      <c r="A335" s="26" t="s">
        <v>897</v>
      </c>
      <c r="B335" s="56" t="s">
        <v>773</v>
      </c>
      <c r="F335" s="53" t="str">
        <f t="shared" si="15"/>
        <v/>
      </c>
      <c r="G335" s="53" t="str">
        <f t="shared" si="16"/>
        <v/>
      </c>
    </row>
    <row r="336" spans="1:7" outlineLevel="1" x14ac:dyDescent="0.25">
      <c r="A336" s="26" t="s">
        <v>898</v>
      </c>
      <c r="B336" s="56" t="s">
        <v>775</v>
      </c>
      <c r="F336" s="53" t="str">
        <f t="shared" si="15"/>
        <v/>
      </c>
      <c r="G336" s="53" t="str">
        <f t="shared" si="16"/>
        <v/>
      </c>
    </row>
    <row r="337" spans="1:7" outlineLevel="1" x14ac:dyDescent="0.25">
      <c r="A337" s="26" t="s">
        <v>899</v>
      </c>
      <c r="B337" s="56" t="s">
        <v>777</v>
      </c>
      <c r="F337" s="53" t="str">
        <f t="shared" si="15"/>
        <v/>
      </c>
      <c r="G337" s="53" t="str">
        <f t="shared" si="16"/>
        <v/>
      </c>
    </row>
    <row r="338" spans="1:7" outlineLevel="1" x14ac:dyDescent="0.25">
      <c r="A338" s="26" t="s">
        <v>900</v>
      </c>
      <c r="B338" s="56"/>
      <c r="F338" s="53"/>
      <c r="G338" s="53"/>
    </row>
    <row r="339" spans="1:7" outlineLevel="1" x14ac:dyDescent="0.25">
      <c r="A339" s="26" t="s">
        <v>901</v>
      </c>
      <c r="B339" s="56"/>
      <c r="F339" s="53"/>
      <c r="G339" s="53"/>
    </row>
    <row r="340" spans="1:7" outlineLevel="1" x14ac:dyDescent="0.25">
      <c r="A340" s="26" t="s">
        <v>902</v>
      </c>
      <c r="B340" s="56"/>
      <c r="F340" s="53"/>
      <c r="G340" s="64"/>
    </row>
    <row r="341" spans="1:7" ht="15" customHeight="1" x14ac:dyDescent="0.25">
      <c r="A341" s="45"/>
      <c r="B341" s="46" t="s">
        <v>903</v>
      </c>
      <c r="C341" s="45" t="s">
        <v>904</v>
      </c>
      <c r="D341" s="45"/>
      <c r="E341" s="45"/>
      <c r="F341" s="45"/>
      <c r="G341" s="48"/>
    </row>
    <row r="342" spans="1:7" x14ac:dyDescent="0.25">
      <c r="A342" s="26" t="s">
        <v>905</v>
      </c>
      <c r="B342" s="43" t="s">
        <v>906</v>
      </c>
      <c r="C342" s="26" t="s">
        <v>36</v>
      </c>
      <c r="G342" s="26"/>
    </row>
    <row r="343" spans="1:7" x14ac:dyDescent="0.25">
      <c r="A343" s="26" t="s">
        <v>907</v>
      </c>
      <c r="B343" s="43" t="s">
        <v>908</v>
      </c>
      <c r="C343" s="26" t="s">
        <v>36</v>
      </c>
      <c r="G343" s="26"/>
    </row>
    <row r="344" spans="1:7" x14ac:dyDescent="0.25">
      <c r="A344" s="26" t="s">
        <v>909</v>
      </c>
      <c r="B344" s="43" t="s">
        <v>910</v>
      </c>
      <c r="C344" s="26" t="s">
        <v>36</v>
      </c>
      <c r="G344" s="26"/>
    </row>
    <row r="345" spans="1:7" x14ac:dyDescent="0.25">
      <c r="A345" s="26" t="s">
        <v>911</v>
      </c>
      <c r="B345" s="43" t="s">
        <v>912</v>
      </c>
      <c r="C345" s="26" t="s">
        <v>36</v>
      </c>
      <c r="G345" s="26"/>
    </row>
    <row r="346" spans="1:7" x14ac:dyDescent="0.25">
      <c r="A346" s="26" t="s">
        <v>913</v>
      </c>
      <c r="B346" s="43" t="s">
        <v>914</v>
      </c>
      <c r="C346" s="26" t="s">
        <v>36</v>
      </c>
      <c r="G346" s="26"/>
    </row>
    <row r="347" spans="1:7" x14ac:dyDescent="0.25">
      <c r="A347" s="26" t="s">
        <v>915</v>
      </c>
      <c r="B347" s="43" t="s">
        <v>916</v>
      </c>
      <c r="C347" s="26" t="s">
        <v>36</v>
      </c>
      <c r="G347" s="26"/>
    </row>
    <row r="348" spans="1:7" x14ac:dyDescent="0.25">
      <c r="A348" s="26" t="s">
        <v>917</v>
      </c>
      <c r="B348" s="43" t="s">
        <v>918</v>
      </c>
      <c r="C348" s="26" t="s">
        <v>36</v>
      </c>
      <c r="G348" s="26"/>
    </row>
    <row r="349" spans="1:7" x14ac:dyDescent="0.25">
      <c r="A349" s="26" t="s">
        <v>919</v>
      </c>
      <c r="B349" s="43" t="s">
        <v>920</v>
      </c>
      <c r="C349" s="26" t="s">
        <v>36</v>
      </c>
      <c r="G349" s="26"/>
    </row>
    <row r="350" spans="1:7" x14ac:dyDescent="0.25">
      <c r="A350" s="26" t="s">
        <v>921</v>
      </c>
      <c r="B350" s="43" t="s">
        <v>922</v>
      </c>
      <c r="C350" s="26" t="s">
        <v>36</v>
      </c>
      <c r="G350" s="26"/>
    </row>
    <row r="351" spans="1:7" x14ac:dyDescent="0.25">
      <c r="A351" s="26" t="s">
        <v>923</v>
      </c>
      <c r="B351" s="43" t="s">
        <v>100</v>
      </c>
      <c r="C351" s="26" t="s">
        <v>36</v>
      </c>
      <c r="G351" s="26"/>
    </row>
    <row r="352" spans="1:7" outlineLevel="1" x14ac:dyDescent="0.25">
      <c r="A352" s="26" t="s">
        <v>924</v>
      </c>
      <c r="B352" s="56" t="s">
        <v>925</v>
      </c>
      <c r="G352" s="26"/>
    </row>
    <row r="353" spans="1:7" outlineLevel="1" x14ac:dyDescent="0.25">
      <c r="A353" s="26" t="s">
        <v>926</v>
      </c>
      <c r="B353" s="56" t="s">
        <v>104</v>
      </c>
      <c r="G353" s="26"/>
    </row>
    <row r="354" spans="1:7" outlineLevel="1" x14ac:dyDescent="0.25">
      <c r="A354" s="26" t="s">
        <v>927</v>
      </c>
      <c r="B354" s="56" t="s">
        <v>104</v>
      </c>
      <c r="G354" s="26"/>
    </row>
    <row r="355" spans="1:7" outlineLevel="1" x14ac:dyDescent="0.25">
      <c r="A355" s="26" t="s">
        <v>928</v>
      </c>
      <c r="B355" s="56" t="s">
        <v>104</v>
      </c>
      <c r="G355" s="26"/>
    </row>
    <row r="356" spans="1:7" outlineLevel="1" x14ac:dyDescent="0.25">
      <c r="A356" s="26" t="s">
        <v>929</v>
      </c>
      <c r="B356" s="56" t="s">
        <v>104</v>
      </c>
      <c r="G356" s="26"/>
    </row>
    <row r="357" spans="1:7" outlineLevel="1" x14ac:dyDescent="0.25">
      <c r="A357" s="26" t="s">
        <v>930</v>
      </c>
      <c r="B357" s="56" t="s">
        <v>104</v>
      </c>
      <c r="G357" s="26"/>
    </row>
    <row r="358" spans="1:7" outlineLevel="1" x14ac:dyDescent="0.25">
      <c r="A358" s="26" t="s">
        <v>931</v>
      </c>
      <c r="B358" s="56" t="s">
        <v>104</v>
      </c>
      <c r="G358" s="26"/>
    </row>
    <row r="359" spans="1:7" outlineLevel="1" x14ac:dyDescent="0.25">
      <c r="A359" s="26" t="s">
        <v>932</v>
      </c>
      <c r="B359" s="56" t="s">
        <v>104</v>
      </c>
      <c r="G359" s="26"/>
    </row>
    <row r="360" spans="1:7" outlineLevel="1" x14ac:dyDescent="0.25">
      <c r="A360" s="26" t="s">
        <v>933</v>
      </c>
      <c r="B360" s="56" t="s">
        <v>104</v>
      </c>
      <c r="G360" s="26"/>
    </row>
    <row r="361" spans="1:7" outlineLevel="1" x14ac:dyDescent="0.25">
      <c r="A361" s="26" t="s">
        <v>934</v>
      </c>
      <c r="B361" s="56" t="s">
        <v>104</v>
      </c>
      <c r="G361" s="26"/>
    </row>
    <row r="362" spans="1:7" outlineLevel="1" x14ac:dyDescent="0.25">
      <c r="A362" s="26" t="s">
        <v>935</v>
      </c>
      <c r="B362" s="56" t="s">
        <v>104</v>
      </c>
      <c r="G362" s="26"/>
    </row>
    <row r="363" spans="1:7" outlineLevel="1" x14ac:dyDescent="0.25">
      <c r="A363" s="26" t="s">
        <v>936</v>
      </c>
      <c r="B363" s="56" t="s">
        <v>104</v>
      </c>
    </row>
    <row r="364" spans="1:7" outlineLevel="1" x14ac:dyDescent="0.25">
      <c r="A364" s="26" t="s">
        <v>937</v>
      </c>
      <c r="B364" s="56" t="s">
        <v>104</v>
      </c>
    </row>
    <row r="365" spans="1:7" outlineLevel="1" x14ac:dyDescent="0.25">
      <c r="A365" s="26" t="s">
        <v>938</v>
      </c>
      <c r="B365" s="56" t="s">
        <v>104</v>
      </c>
    </row>
    <row r="366" spans="1:7" outlineLevel="1" x14ac:dyDescent="0.25">
      <c r="A366" s="26" t="s">
        <v>939</v>
      </c>
      <c r="B366" s="56" t="s">
        <v>104</v>
      </c>
    </row>
    <row r="367" spans="1:7" outlineLevel="1" x14ac:dyDescent="0.25">
      <c r="A367" s="26" t="s">
        <v>940</v>
      </c>
      <c r="B367" s="56" t="s">
        <v>104</v>
      </c>
    </row>
    <row r="368" spans="1:7" outlineLevel="1" x14ac:dyDescent="0.25">
      <c r="A368" s="26" t="s">
        <v>941</v>
      </c>
      <c r="B368" s="56" t="s">
        <v>104</v>
      </c>
    </row>
  </sheetData>
  <hyperlinks>
    <hyperlink ref="B6" location="'B1. HTT Mortgage Assets'!B10" display="7. Mortgage Assets"/>
    <hyperlink ref="B7" location="'B1. HTT Mortgage Assets'!B166" display="7.A Residential Cover Pool"/>
    <hyperlink ref="B8" location="'B1. HTT Mortgage Assets'!B267" display="7.B Commercial Cover Pool"/>
    <hyperlink ref="B130" location="'2. Harmonised Glossary'!A9" display="Breakdown by Interest Rate"/>
    <hyperlink ref="B160" location="'2. Harmonised Glossary'!A14" display="Non-Performing Loans (NPLs)"/>
    <hyperlink ref="B11" location="'2. Harmonised Glossary'!A12" display="Property Type Information"/>
    <hyperlink ref="B196" location="'2. Harmonised Glossary'!A288" display="Loan to Value (LTV) Information - Un-indexed"/>
    <hyperlink ref="B218" location="'2. Harmonised Glossary'!A11" display="Loan to Value (LTV) Information - Indexed"/>
    <hyperlink ref="B297" location="'2. Harmonised Glossary'!A11" display="Loan to Value (LTV) Information - Un-indexed"/>
    <hyperlink ref="B319"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179"/>
  <sheetViews>
    <sheetView zoomScale="80" zoomScaleNormal="80" workbookViewId="0">
      <selection activeCell="C4" sqref="C4"/>
    </sheetView>
  </sheetViews>
  <sheetFormatPr baseColWidth="10" defaultColWidth="8.85546875" defaultRowHeight="15" outlineLevelRow="1" x14ac:dyDescent="0.25"/>
  <cols>
    <col min="1" max="1" width="12.140625" style="26" customWidth="1"/>
    <col min="2" max="2" width="60.7109375" style="26" customWidth="1"/>
    <col min="3" max="4" width="40.7109375" style="26" customWidth="1"/>
    <col min="5" max="5" width="7.28515625" style="26" customWidth="1"/>
    <col min="6" max="6" width="40.7109375" style="26" customWidth="1"/>
    <col min="7" max="7" width="40.7109375" style="24" customWidth="1"/>
    <col min="8" max="8" width="7.28515625" style="26" customWidth="1"/>
    <col min="9" max="9" width="71.85546875" style="26" customWidth="1"/>
    <col min="10" max="11" width="47.7109375" style="26" customWidth="1"/>
    <col min="12" max="12" width="7.28515625" style="26" customWidth="1"/>
    <col min="13" max="13" width="25.7109375" style="26" customWidth="1"/>
    <col min="14" max="14" width="25.7109375" style="24" customWidth="1"/>
    <col min="15" max="16384" width="8.85546875" style="57"/>
  </cols>
  <sheetData>
    <row r="1" spans="1:14" ht="31.5" x14ac:dyDescent="0.25">
      <c r="A1" s="23" t="s">
        <v>942</v>
      </c>
      <c r="B1" s="23"/>
      <c r="C1" s="24"/>
      <c r="D1" s="24"/>
      <c r="E1" s="24"/>
      <c r="F1" s="24"/>
      <c r="H1" s="24"/>
      <c r="I1" s="23"/>
      <c r="J1" s="24"/>
      <c r="K1" s="24"/>
      <c r="L1" s="24"/>
      <c r="M1" s="24"/>
    </row>
    <row r="2" spans="1:14" ht="15.75" thickBot="1" x14ac:dyDescent="0.3">
      <c r="A2" s="24"/>
      <c r="B2" s="24"/>
      <c r="C2" s="24"/>
      <c r="D2" s="24"/>
      <c r="E2" s="24"/>
      <c r="F2" s="24"/>
      <c r="H2"/>
      <c r="L2" s="24"/>
      <c r="M2" s="24"/>
    </row>
    <row r="3" spans="1:14" ht="19.5" thickBot="1" x14ac:dyDescent="0.3">
      <c r="A3" s="27"/>
      <c r="B3" s="28" t="s">
        <v>24</v>
      </c>
      <c r="C3" s="29" t="s">
        <v>179</v>
      </c>
      <c r="D3" s="27"/>
      <c r="E3" s="27"/>
      <c r="F3" s="27"/>
      <c r="G3" s="27"/>
      <c r="H3"/>
      <c r="L3" s="24"/>
      <c r="M3" s="24"/>
    </row>
    <row r="4" spans="1:14" ht="15.75" thickBot="1" x14ac:dyDescent="0.3">
      <c r="H4"/>
      <c r="L4" s="24"/>
      <c r="M4" s="24"/>
    </row>
    <row r="5" spans="1:14" ht="18.75" x14ac:dyDescent="0.25">
      <c r="B5" s="31" t="s">
        <v>943</v>
      </c>
      <c r="C5" s="30"/>
      <c r="E5" s="32"/>
      <c r="F5" s="32"/>
      <c r="H5"/>
      <c r="L5" s="24"/>
      <c r="M5" s="24"/>
    </row>
    <row r="6" spans="1:14" ht="15.75" thickBot="1" x14ac:dyDescent="0.3">
      <c r="B6" s="35" t="s">
        <v>944</v>
      </c>
      <c r="H6"/>
      <c r="L6" s="24"/>
      <c r="M6" s="24"/>
    </row>
    <row r="7" spans="1:14" s="85" customFormat="1" x14ac:dyDescent="0.25">
      <c r="A7" s="26"/>
      <c r="B7" s="51"/>
      <c r="C7" s="26"/>
      <c r="D7" s="26"/>
      <c r="E7" s="26"/>
      <c r="F7" s="26"/>
      <c r="G7" s="24"/>
      <c r="H7"/>
      <c r="I7" s="26"/>
      <c r="J7" s="26"/>
      <c r="K7" s="26"/>
      <c r="L7" s="24"/>
      <c r="M7" s="24"/>
      <c r="N7" s="24"/>
    </row>
    <row r="8" spans="1:14" ht="37.5" x14ac:dyDescent="0.25">
      <c r="A8" s="37" t="s">
        <v>34</v>
      </c>
      <c r="B8" s="37" t="s">
        <v>944</v>
      </c>
      <c r="C8" s="38"/>
      <c r="D8" s="38"/>
      <c r="E8" s="38"/>
      <c r="F8" s="38"/>
      <c r="G8" s="39"/>
      <c r="H8"/>
      <c r="I8" s="43"/>
      <c r="J8" s="32"/>
      <c r="K8" s="32"/>
      <c r="L8" s="32"/>
      <c r="M8" s="32"/>
    </row>
    <row r="9" spans="1:14" ht="15" customHeight="1" x14ac:dyDescent="0.25">
      <c r="A9" s="45"/>
      <c r="B9" s="46" t="s">
        <v>945</v>
      </c>
      <c r="C9" s="45"/>
      <c r="D9" s="45"/>
      <c r="E9" s="45"/>
      <c r="F9" s="48"/>
      <c r="G9" s="48"/>
      <c r="H9"/>
      <c r="I9" s="43"/>
      <c r="J9" s="40"/>
      <c r="K9" s="40"/>
      <c r="L9" s="40"/>
      <c r="M9" s="60"/>
      <c r="N9" s="60"/>
    </row>
    <row r="10" spans="1:14" x14ac:dyDescent="0.25">
      <c r="A10" s="26" t="s">
        <v>946</v>
      </c>
      <c r="B10" s="26" t="s">
        <v>947</v>
      </c>
      <c r="C10" s="472">
        <v>49346</v>
      </c>
      <c r="E10" s="43"/>
      <c r="F10" s="43"/>
      <c r="H10"/>
      <c r="I10" s="43"/>
      <c r="L10" s="43"/>
      <c r="M10" s="43"/>
    </row>
    <row r="11" spans="1:14" outlineLevel="1" x14ac:dyDescent="0.25">
      <c r="A11" s="26" t="s">
        <v>948</v>
      </c>
      <c r="B11" s="56" t="s">
        <v>532</v>
      </c>
      <c r="E11" s="43"/>
      <c r="F11" s="43"/>
      <c r="H11"/>
      <c r="I11" s="43"/>
      <c r="L11" s="43"/>
      <c r="M11" s="43"/>
    </row>
    <row r="12" spans="1:14" outlineLevel="1" x14ac:dyDescent="0.25">
      <c r="A12" s="26" t="s">
        <v>949</v>
      </c>
      <c r="B12" s="56" t="s">
        <v>534</v>
      </c>
      <c r="E12" s="43"/>
      <c r="F12" s="43"/>
      <c r="H12"/>
      <c r="I12" s="43"/>
      <c r="L12" s="43"/>
      <c r="M12" s="43"/>
    </row>
    <row r="13" spans="1:14" outlineLevel="1" x14ac:dyDescent="0.25">
      <c r="A13" s="26" t="s">
        <v>950</v>
      </c>
      <c r="E13" s="43"/>
      <c r="F13" s="43"/>
      <c r="H13"/>
      <c r="I13" s="43"/>
      <c r="L13" s="43"/>
      <c r="M13" s="43"/>
    </row>
    <row r="14" spans="1:14" outlineLevel="1" x14ac:dyDescent="0.25">
      <c r="A14" s="26" t="s">
        <v>951</v>
      </c>
      <c r="E14" s="43"/>
      <c r="F14" s="43"/>
      <c r="H14"/>
      <c r="I14" s="43"/>
      <c r="L14" s="43"/>
      <c r="M14" s="43"/>
    </row>
    <row r="15" spans="1:14" outlineLevel="1" x14ac:dyDescent="0.25">
      <c r="A15" s="26" t="s">
        <v>952</v>
      </c>
      <c r="E15" s="43"/>
      <c r="F15" s="43"/>
      <c r="H15"/>
      <c r="I15" s="43"/>
      <c r="L15" s="43"/>
      <c r="M15" s="43"/>
    </row>
    <row r="16" spans="1:14" outlineLevel="1" x14ac:dyDescent="0.25">
      <c r="A16" s="26" t="s">
        <v>953</v>
      </c>
      <c r="E16" s="43"/>
      <c r="F16" s="43"/>
      <c r="H16"/>
      <c r="I16" s="43"/>
      <c r="L16" s="43"/>
      <c r="M16" s="43"/>
    </row>
    <row r="17" spans="1:14" outlineLevel="1" x14ac:dyDescent="0.25">
      <c r="A17" s="26" t="s">
        <v>954</v>
      </c>
      <c r="E17" s="43"/>
      <c r="F17" s="43"/>
      <c r="H17"/>
      <c r="I17" s="43"/>
      <c r="L17" s="43"/>
      <c r="M17" s="43"/>
    </row>
    <row r="18" spans="1:14" x14ac:dyDescent="0.25">
      <c r="A18" s="45"/>
      <c r="B18" s="45" t="s">
        <v>955</v>
      </c>
      <c r="C18" s="45" t="s">
        <v>714</v>
      </c>
      <c r="D18" s="45" t="s">
        <v>956</v>
      </c>
      <c r="E18" s="45"/>
      <c r="F18" s="45" t="s">
        <v>957</v>
      </c>
      <c r="G18" s="45" t="s">
        <v>958</v>
      </c>
      <c r="H18"/>
      <c r="I18" s="83"/>
      <c r="J18" s="40"/>
      <c r="K18" s="40"/>
      <c r="L18" s="32"/>
      <c r="M18" s="40"/>
      <c r="N18" s="40"/>
    </row>
    <row r="19" spans="1:14" x14ac:dyDescent="0.25">
      <c r="A19" s="26" t="s">
        <v>959</v>
      </c>
      <c r="B19" s="26" t="s">
        <v>960</v>
      </c>
      <c r="C19" s="472">
        <v>1103177.0558910549</v>
      </c>
      <c r="D19" s="40"/>
      <c r="E19" s="40"/>
      <c r="F19" s="60"/>
      <c r="G19" s="60"/>
      <c r="H19"/>
      <c r="I19" s="43"/>
      <c r="L19" s="40"/>
      <c r="M19" s="60"/>
      <c r="N19" s="60"/>
    </row>
    <row r="20" spans="1:14" x14ac:dyDescent="0.25">
      <c r="A20" s="40"/>
      <c r="B20" s="83"/>
      <c r="C20" s="40"/>
      <c r="D20" s="40"/>
      <c r="E20" s="40"/>
      <c r="F20" s="60"/>
      <c r="G20" s="60"/>
      <c r="H20"/>
      <c r="I20" s="83"/>
      <c r="J20" s="40"/>
      <c r="K20" s="40"/>
      <c r="L20" s="40"/>
      <c r="M20" s="60"/>
      <c r="N20" s="60"/>
    </row>
    <row r="21" spans="1:14" x14ac:dyDescent="0.25">
      <c r="B21" s="26" t="s">
        <v>719</v>
      </c>
      <c r="C21" s="40"/>
      <c r="D21" s="40"/>
      <c r="E21" s="40"/>
      <c r="F21" s="60"/>
      <c r="G21" s="60"/>
      <c r="H21"/>
      <c r="I21" s="43"/>
      <c r="J21" s="40"/>
      <c r="K21" s="40"/>
      <c r="L21" s="40"/>
      <c r="M21" s="60"/>
      <c r="N21" s="60"/>
    </row>
    <row r="22" spans="1:14" x14ac:dyDescent="0.25">
      <c r="A22" s="26" t="s">
        <v>961</v>
      </c>
      <c r="B22" s="43" t="s">
        <v>1698</v>
      </c>
      <c r="C22" s="472">
        <v>4558.120818382069</v>
      </c>
      <c r="D22" s="472">
        <v>36693</v>
      </c>
      <c r="E22" s="43"/>
      <c r="F22" s="53">
        <f>IF($C$37=0,"",IF(C22="[for completion]","",C22/$C$37))</f>
        <v>8.3731458733674602E-2</v>
      </c>
      <c r="G22" s="53">
        <f>IF($D$37=0,"",IF(D22="[for completion]","",D22/$D$37))</f>
        <v>0.74358610627001176</v>
      </c>
      <c r="H22"/>
      <c r="I22" s="43"/>
      <c r="L22" s="43"/>
      <c r="M22" s="53"/>
      <c r="N22" s="53"/>
    </row>
    <row r="23" spans="1:14" x14ac:dyDescent="0.25">
      <c r="A23" s="26" t="s">
        <v>962</v>
      </c>
      <c r="B23" s="43" t="s">
        <v>1699</v>
      </c>
      <c r="C23" s="472">
        <v>2963.9985706729949</v>
      </c>
      <c r="D23" s="472">
        <v>4165</v>
      </c>
      <c r="E23" s="43"/>
      <c r="F23" s="53">
        <f t="shared" ref="F23:F36" si="0">IF($C$37=0,"",IF(C23="[for completion]","",C23/$C$37))</f>
        <v>5.4447859961524507E-2</v>
      </c>
      <c r="G23" s="53">
        <f t="shared" ref="G23:G36" si="1">IF($D$37=0,"",IF(D23="[for completion]","",D23/$D$37))</f>
        <v>8.4404004377254482E-2</v>
      </c>
      <c r="H23"/>
      <c r="I23" s="43"/>
      <c r="L23" s="43"/>
      <c r="M23" s="53"/>
      <c r="N23" s="53"/>
    </row>
    <row r="24" spans="1:14" x14ac:dyDescent="0.25">
      <c r="A24" s="26" t="s">
        <v>963</v>
      </c>
      <c r="B24" s="43" t="s">
        <v>1700</v>
      </c>
      <c r="C24" s="472">
        <v>14765.273554550315</v>
      </c>
      <c r="D24" s="472">
        <v>6448</v>
      </c>
      <c r="F24" s="53">
        <f t="shared" si="0"/>
        <v>0.27123412094264865</v>
      </c>
      <c r="G24" s="53">
        <f t="shared" si="1"/>
        <v>0.13066915251489483</v>
      </c>
      <c r="H24"/>
      <c r="I24" s="43"/>
      <c r="M24" s="53"/>
      <c r="N24" s="53"/>
    </row>
    <row r="25" spans="1:14" x14ac:dyDescent="0.25">
      <c r="A25" s="26" t="s">
        <v>964</v>
      </c>
      <c r="B25" s="43" t="s">
        <v>1701</v>
      </c>
      <c r="C25" s="472">
        <v>8224.952621946788</v>
      </c>
      <c r="D25" s="472">
        <v>1163</v>
      </c>
      <c r="E25" s="64"/>
      <c r="F25" s="53">
        <f t="shared" si="0"/>
        <v>0.15109017695924518</v>
      </c>
      <c r="G25" s="53">
        <f t="shared" si="1"/>
        <v>2.3568273010983666E-2</v>
      </c>
      <c r="H25"/>
      <c r="I25" s="43"/>
      <c r="L25" s="64"/>
      <c r="M25" s="53"/>
      <c r="N25" s="53"/>
    </row>
    <row r="26" spans="1:14" x14ac:dyDescent="0.25">
      <c r="A26" s="26" t="s">
        <v>965</v>
      </c>
      <c r="B26" s="43" t="s">
        <v>1702</v>
      </c>
      <c r="C26" s="472">
        <v>15119.190021122911</v>
      </c>
      <c r="D26" s="472">
        <v>793</v>
      </c>
      <c r="E26" s="64"/>
      <c r="F26" s="53">
        <f t="shared" si="0"/>
        <v>0.27773547165202056</v>
      </c>
      <c r="G26" s="53">
        <f t="shared" si="1"/>
        <v>1.6070198192356017E-2</v>
      </c>
      <c r="H26"/>
      <c r="I26" s="43"/>
      <c r="L26" s="64"/>
      <c r="M26" s="53"/>
      <c r="N26" s="53"/>
    </row>
    <row r="27" spans="1:14" x14ac:dyDescent="0.25">
      <c r="A27" s="26" t="s">
        <v>966</v>
      </c>
      <c r="B27" s="43" t="s">
        <v>1703</v>
      </c>
      <c r="C27" s="472">
        <v>3959.4124261498173</v>
      </c>
      <c r="D27" s="472">
        <v>58</v>
      </c>
      <c r="E27" s="64"/>
      <c r="F27" s="53">
        <f t="shared" si="0"/>
        <v>7.2733345907105507E-2</v>
      </c>
      <c r="G27" s="53">
        <f t="shared" si="1"/>
        <v>1.1753738904875775E-3</v>
      </c>
      <c r="H27"/>
      <c r="I27" s="43"/>
      <c r="L27" s="64"/>
      <c r="M27" s="53"/>
      <c r="N27" s="53"/>
    </row>
    <row r="28" spans="1:14" x14ac:dyDescent="0.25">
      <c r="A28" s="26" t="s">
        <v>967</v>
      </c>
      <c r="B28" s="43" t="s">
        <v>1704</v>
      </c>
      <c r="C28" s="472">
        <v>4846.4269871751021</v>
      </c>
      <c r="D28" s="472">
        <v>26</v>
      </c>
      <c r="E28" s="64"/>
      <c r="F28" s="53">
        <f t="shared" si="0"/>
        <v>8.902756584378109E-2</v>
      </c>
      <c r="G28" s="53">
        <f t="shared" si="1"/>
        <v>5.2689174401167273E-4</v>
      </c>
      <c r="H28"/>
      <c r="I28" s="43"/>
      <c r="L28" s="64"/>
      <c r="M28" s="53"/>
      <c r="N28" s="53"/>
    </row>
    <row r="29" spans="1:14" x14ac:dyDescent="0.25">
      <c r="A29" s="26" t="s">
        <v>968</v>
      </c>
      <c r="B29" s="43" t="s">
        <v>636</v>
      </c>
      <c r="C29" s="26" t="s">
        <v>36</v>
      </c>
      <c r="D29" s="26" t="s">
        <v>36</v>
      </c>
      <c r="E29" s="64"/>
      <c r="F29" s="53" t="str">
        <f t="shared" si="0"/>
        <v/>
      </c>
      <c r="G29" s="53" t="str">
        <f t="shared" si="1"/>
        <v/>
      </c>
      <c r="H29"/>
      <c r="I29" s="43"/>
      <c r="L29" s="64"/>
      <c r="M29" s="53"/>
      <c r="N29" s="53"/>
    </row>
    <row r="30" spans="1:14" x14ac:dyDescent="0.25">
      <c r="A30" s="26" t="s">
        <v>969</v>
      </c>
      <c r="B30" s="43" t="s">
        <v>636</v>
      </c>
      <c r="C30" s="26" t="s">
        <v>36</v>
      </c>
      <c r="D30" s="26" t="s">
        <v>36</v>
      </c>
      <c r="E30" s="64"/>
      <c r="F30" s="53" t="str">
        <f t="shared" si="0"/>
        <v/>
      </c>
      <c r="G30" s="53" t="str">
        <f t="shared" si="1"/>
        <v/>
      </c>
      <c r="H30"/>
      <c r="I30" s="43"/>
      <c r="L30" s="64"/>
      <c r="M30" s="53"/>
      <c r="N30" s="53"/>
    </row>
    <row r="31" spans="1:14" x14ac:dyDescent="0.25">
      <c r="A31" s="26" t="s">
        <v>970</v>
      </c>
      <c r="B31" s="43" t="s">
        <v>636</v>
      </c>
      <c r="C31" s="26" t="s">
        <v>36</v>
      </c>
      <c r="D31" s="26" t="s">
        <v>36</v>
      </c>
      <c r="E31" s="64"/>
      <c r="F31" s="53" t="str">
        <f t="shared" si="0"/>
        <v/>
      </c>
      <c r="G31" s="53" t="str">
        <f t="shared" si="1"/>
        <v/>
      </c>
      <c r="H31"/>
      <c r="I31" s="43"/>
      <c r="L31" s="64"/>
      <c r="M31" s="53"/>
      <c r="N31" s="53"/>
    </row>
    <row r="32" spans="1:14" x14ac:dyDescent="0.25">
      <c r="A32" s="26" t="s">
        <v>971</v>
      </c>
      <c r="B32" s="43" t="s">
        <v>636</v>
      </c>
      <c r="C32" s="26" t="s">
        <v>36</v>
      </c>
      <c r="D32" s="26" t="s">
        <v>36</v>
      </c>
      <c r="E32" s="64"/>
      <c r="F32" s="53" t="str">
        <f t="shared" si="0"/>
        <v/>
      </c>
      <c r="G32" s="53" t="str">
        <f t="shared" si="1"/>
        <v/>
      </c>
      <c r="H32"/>
      <c r="I32" s="43"/>
      <c r="L32" s="64"/>
      <c r="M32" s="53"/>
      <c r="N32" s="53"/>
    </row>
    <row r="33" spans="1:14" x14ac:dyDescent="0.25">
      <c r="A33" s="26" t="s">
        <v>972</v>
      </c>
      <c r="B33" s="43" t="s">
        <v>636</v>
      </c>
      <c r="C33" s="26" t="s">
        <v>36</v>
      </c>
      <c r="D33" s="26" t="s">
        <v>36</v>
      </c>
      <c r="E33" s="64"/>
      <c r="F33" s="53" t="str">
        <f t="shared" si="0"/>
        <v/>
      </c>
      <c r="G33" s="53" t="str">
        <f t="shared" si="1"/>
        <v/>
      </c>
      <c r="H33"/>
      <c r="I33" s="43"/>
      <c r="L33" s="64"/>
      <c r="M33" s="53"/>
      <c r="N33" s="53"/>
    </row>
    <row r="34" spans="1:14" x14ac:dyDescent="0.25">
      <c r="A34" s="26" t="s">
        <v>973</v>
      </c>
      <c r="B34" s="43" t="s">
        <v>636</v>
      </c>
      <c r="C34" s="26" t="s">
        <v>36</v>
      </c>
      <c r="D34" s="26" t="s">
        <v>36</v>
      </c>
      <c r="E34" s="64"/>
      <c r="F34" s="53" t="str">
        <f t="shared" si="0"/>
        <v/>
      </c>
      <c r="G34" s="53" t="str">
        <f t="shared" si="1"/>
        <v/>
      </c>
      <c r="H34"/>
      <c r="I34" s="43"/>
      <c r="L34" s="64"/>
      <c r="M34" s="53"/>
      <c r="N34" s="53"/>
    </row>
    <row r="35" spans="1:14" x14ac:dyDescent="0.25">
      <c r="A35" s="26" t="s">
        <v>974</v>
      </c>
      <c r="B35" s="43" t="s">
        <v>636</v>
      </c>
      <c r="C35" s="26" t="s">
        <v>36</v>
      </c>
      <c r="D35" s="26" t="s">
        <v>36</v>
      </c>
      <c r="E35" s="64"/>
      <c r="F35" s="53" t="str">
        <f t="shared" si="0"/>
        <v/>
      </c>
      <c r="G35" s="53" t="str">
        <f t="shared" si="1"/>
        <v/>
      </c>
      <c r="H35"/>
      <c r="I35" s="43"/>
      <c r="L35" s="64"/>
      <c r="M35" s="53"/>
      <c r="N35" s="53"/>
    </row>
    <row r="36" spans="1:14" x14ac:dyDescent="0.25">
      <c r="A36" s="26" t="s">
        <v>975</v>
      </c>
      <c r="B36" s="43" t="s">
        <v>636</v>
      </c>
      <c r="C36" s="26" t="s">
        <v>36</v>
      </c>
      <c r="D36" s="26" t="s">
        <v>36</v>
      </c>
      <c r="E36" s="64"/>
      <c r="F36" s="53" t="str">
        <f t="shared" si="0"/>
        <v/>
      </c>
      <c r="G36" s="53" t="str">
        <f t="shared" si="1"/>
        <v/>
      </c>
      <c r="H36"/>
      <c r="I36" s="43"/>
      <c r="L36" s="64"/>
      <c r="M36" s="53"/>
      <c r="N36" s="53"/>
    </row>
    <row r="37" spans="1:14" x14ac:dyDescent="0.25">
      <c r="A37" s="26" t="s">
        <v>976</v>
      </c>
      <c r="B37" s="54" t="s">
        <v>102</v>
      </c>
      <c r="C37" s="472">
        <f>SUM(C22:C36)</f>
        <v>54437.374999999993</v>
      </c>
      <c r="D37" s="472">
        <f>SUM(D22:D36)</f>
        <v>49346</v>
      </c>
      <c r="E37" s="64"/>
      <c r="F37" s="55">
        <f>SUM(F22:F36)</f>
        <v>1.0000000000000002</v>
      </c>
      <c r="G37" s="55">
        <f>SUM(G22:G36)</f>
        <v>1</v>
      </c>
      <c r="H37"/>
      <c r="I37" s="54"/>
      <c r="J37" s="43"/>
      <c r="K37" s="43"/>
      <c r="L37" s="64"/>
      <c r="M37" s="55"/>
      <c r="N37" s="55"/>
    </row>
    <row r="38" spans="1:14" x14ac:dyDescent="0.25">
      <c r="A38" s="45"/>
      <c r="B38" s="46" t="s">
        <v>977</v>
      </c>
      <c r="C38" s="45" t="s">
        <v>66</v>
      </c>
      <c r="D38" s="45"/>
      <c r="E38" s="47"/>
      <c r="F38" s="45" t="s">
        <v>957</v>
      </c>
      <c r="G38" s="45"/>
      <c r="H38"/>
      <c r="I38" s="83"/>
      <c r="J38" s="40"/>
      <c r="K38" s="40"/>
      <c r="L38" s="32"/>
      <c r="M38" s="40"/>
      <c r="N38" s="40"/>
    </row>
    <row r="39" spans="1:14" x14ac:dyDescent="0.25">
      <c r="A39" s="26" t="s">
        <v>978</v>
      </c>
      <c r="B39" s="43" t="s">
        <v>979</v>
      </c>
      <c r="C39" s="472">
        <v>47553.334000000003</v>
      </c>
      <c r="E39" s="86"/>
      <c r="F39" s="53">
        <f>IF($C$42=0,"",IF(C39="[for completion]","",C39/$C$42))</f>
        <v>0.87354201042941548</v>
      </c>
      <c r="G39" s="52"/>
      <c r="H39"/>
      <c r="I39" s="43"/>
      <c r="L39" s="86"/>
      <c r="M39" s="53"/>
      <c r="N39" s="52"/>
    </row>
    <row r="40" spans="1:14" x14ac:dyDescent="0.25">
      <c r="A40" s="26" t="s">
        <v>980</v>
      </c>
      <c r="B40" s="43" t="s">
        <v>981</v>
      </c>
      <c r="C40" s="472">
        <v>6884.0410000000002</v>
      </c>
      <c r="E40" s="86"/>
      <c r="F40" s="53">
        <f t="shared" ref="F40:F41" si="2">IF($C$42=0,"",IF(C40="[for completion]","",C40/$C$42))</f>
        <v>0.12645798957058454</v>
      </c>
      <c r="G40" s="52"/>
      <c r="H40"/>
      <c r="I40" s="43"/>
      <c r="L40" s="86"/>
      <c r="M40" s="53"/>
      <c r="N40" s="52"/>
    </row>
    <row r="41" spans="1:14" x14ac:dyDescent="0.25">
      <c r="A41" s="26" t="s">
        <v>982</v>
      </c>
      <c r="B41" s="43" t="s">
        <v>100</v>
      </c>
      <c r="C41" s="26">
        <v>0</v>
      </c>
      <c r="E41" s="64"/>
      <c r="F41" s="53">
        <f t="shared" si="2"/>
        <v>0</v>
      </c>
      <c r="G41" s="52"/>
      <c r="H41"/>
      <c r="I41" s="43"/>
      <c r="L41" s="64"/>
      <c r="M41" s="53"/>
      <c r="N41" s="52"/>
    </row>
    <row r="42" spans="1:14" x14ac:dyDescent="0.25">
      <c r="A42" s="26" t="s">
        <v>983</v>
      </c>
      <c r="B42" s="54" t="s">
        <v>102</v>
      </c>
      <c r="C42" s="472">
        <f>SUM(C39:C41)</f>
        <v>54437.375</v>
      </c>
      <c r="D42" s="43"/>
      <c r="E42" s="64"/>
      <c r="F42" s="55">
        <f>SUM(F39:F41)</f>
        <v>1</v>
      </c>
      <c r="G42" s="52"/>
      <c r="H42"/>
      <c r="I42" s="43"/>
      <c r="L42" s="64"/>
      <c r="M42" s="53"/>
      <c r="N42" s="52"/>
    </row>
    <row r="43" spans="1:14" outlineLevel="1" x14ac:dyDescent="0.25">
      <c r="A43" s="26" t="s">
        <v>984</v>
      </c>
      <c r="B43" s="54"/>
      <c r="C43" s="43"/>
      <c r="D43" s="43"/>
      <c r="E43" s="64"/>
      <c r="F43" s="55"/>
      <c r="G43" s="52"/>
      <c r="H43"/>
      <c r="I43" s="43"/>
      <c r="L43" s="64"/>
      <c r="M43" s="53"/>
      <c r="N43" s="52"/>
    </row>
    <row r="44" spans="1:14" outlineLevel="1" x14ac:dyDescent="0.25">
      <c r="A44" s="26" t="s">
        <v>985</v>
      </c>
      <c r="B44" s="54"/>
      <c r="C44" s="43"/>
      <c r="D44" s="43"/>
      <c r="E44" s="64"/>
      <c r="F44" s="55"/>
      <c r="G44" s="52"/>
      <c r="H44"/>
      <c r="I44" s="43"/>
      <c r="L44" s="64"/>
      <c r="M44" s="53"/>
      <c r="N44" s="52"/>
    </row>
    <row r="45" spans="1:14" outlineLevel="1" x14ac:dyDescent="0.25">
      <c r="A45" s="26" t="s">
        <v>986</v>
      </c>
      <c r="B45" s="43"/>
      <c r="E45" s="64"/>
      <c r="F45" s="53"/>
      <c r="G45" s="52"/>
      <c r="H45"/>
      <c r="I45" s="43"/>
      <c r="L45" s="64"/>
      <c r="M45" s="53"/>
      <c r="N45" s="52"/>
    </row>
    <row r="46" spans="1:14" outlineLevel="1" x14ac:dyDescent="0.25">
      <c r="A46" s="26" t="s">
        <v>987</v>
      </c>
      <c r="B46" s="43"/>
      <c r="E46" s="64"/>
      <c r="F46" s="53"/>
      <c r="G46" s="52"/>
      <c r="H46"/>
      <c r="I46" s="43"/>
      <c r="L46" s="64"/>
      <c r="M46" s="53"/>
      <c r="N46" s="52"/>
    </row>
    <row r="47" spans="1:14" outlineLevel="1" x14ac:dyDescent="0.25">
      <c r="A47" s="26" t="s">
        <v>988</v>
      </c>
      <c r="B47" s="43"/>
      <c r="E47" s="64"/>
      <c r="F47" s="53"/>
      <c r="G47" s="52"/>
      <c r="H47"/>
      <c r="I47" s="43"/>
      <c r="L47" s="64"/>
      <c r="M47" s="53"/>
      <c r="N47" s="52"/>
    </row>
    <row r="48" spans="1:14" ht="15" customHeight="1" x14ac:dyDescent="0.25">
      <c r="A48" s="45"/>
      <c r="B48" s="46" t="s">
        <v>550</v>
      </c>
      <c r="C48" s="45" t="s">
        <v>957</v>
      </c>
      <c r="D48" s="45"/>
      <c r="E48" s="47"/>
      <c r="F48" s="48"/>
      <c r="G48" s="48"/>
      <c r="H48"/>
      <c r="I48" s="83"/>
      <c r="J48" s="40"/>
      <c r="K48" s="40"/>
      <c r="L48" s="32"/>
      <c r="M48" s="60"/>
      <c r="N48" s="60"/>
    </row>
    <row r="49" spans="1:14" x14ac:dyDescent="0.25">
      <c r="A49" s="26" t="s">
        <v>989</v>
      </c>
      <c r="B49" s="79" t="s">
        <v>552</v>
      </c>
      <c r="C49" s="476">
        <f>SUM(C50:C77)</f>
        <v>52650.315000000002</v>
      </c>
      <c r="G49" s="26"/>
      <c r="H49"/>
      <c r="I49" s="32"/>
      <c r="N49" s="26"/>
    </row>
    <row r="50" spans="1:14" x14ac:dyDescent="0.25">
      <c r="A50" s="26" t="s">
        <v>990</v>
      </c>
      <c r="B50" s="26" t="s">
        <v>554</v>
      </c>
      <c r="C50" s="472">
        <v>191.57499999999999</v>
      </c>
      <c r="G50" s="26"/>
      <c r="H50"/>
      <c r="N50" s="26"/>
    </row>
    <row r="51" spans="1:14" x14ac:dyDescent="0.25">
      <c r="A51" s="26" t="s">
        <v>991</v>
      </c>
      <c r="B51" s="26" t="s">
        <v>556</v>
      </c>
      <c r="C51" s="472">
        <v>158.39400000000001</v>
      </c>
      <c r="G51" s="26"/>
      <c r="H51"/>
      <c r="N51" s="26"/>
    </row>
    <row r="52" spans="1:14" x14ac:dyDescent="0.25">
      <c r="A52" s="26" t="s">
        <v>992</v>
      </c>
      <c r="B52" s="26" t="s">
        <v>558</v>
      </c>
      <c r="C52" s="26">
        <v>0</v>
      </c>
      <c r="G52" s="26"/>
      <c r="H52"/>
      <c r="N52" s="26"/>
    </row>
    <row r="53" spans="1:14" x14ac:dyDescent="0.25">
      <c r="A53" s="26" t="s">
        <v>993</v>
      </c>
      <c r="B53" s="26" t="s">
        <v>560</v>
      </c>
      <c r="C53" s="26">
        <v>0</v>
      </c>
      <c r="G53" s="26"/>
      <c r="H53"/>
      <c r="N53" s="26"/>
    </row>
    <row r="54" spans="1:14" x14ac:dyDescent="0.25">
      <c r="A54" s="26" t="s">
        <v>994</v>
      </c>
      <c r="B54" s="26" t="s">
        <v>562</v>
      </c>
      <c r="C54" s="26">
        <v>0</v>
      </c>
      <c r="G54" s="26"/>
      <c r="H54"/>
      <c r="N54" s="26"/>
    </row>
    <row r="55" spans="1:14" x14ac:dyDescent="0.25">
      <c r="A55" s="26" t="s">
        <v>995</v>
      </c>
      <c r="B55" s="26" t="s">
        <v>564</v>
      </c>
      <c r="C55" s="26">
        <v>0</v>
      </c>
      <c r="G55" s="26"/>
      <c r="H55"/>
      <c r="N55" s="26"/>
    </row>
    <row r="56" spans="1:14" x14ac:dyDescent="0.25">
      <c r="A56" s="26" t="s">
        <v>996</v>
      </c>
      <c r="B56" s="26" t="s">
        <v>566</v>
      </c>
      <c r="C56" s="26">
        <v>0</v>
      </c>
      <c r="G56" s="26"/>
      <c r="H56"/>
      <c r="N56" s="26"/>
    </row>
    <row r="57" spans="1:14" x14ac:dyDescent="0.25">
      <c r="A57" s="26" t="s">
        <v>997</v>
      </c>
      <c r="B57" s="26" t="s">
        <v>568</v>
      </c>
      <c r="C57" s="26">
        <v>0</v>
      </c>
      <c r="G57" s="26"/>
      <c r="H57"/>
      <c r="N57" s="26"/>
    </row>
    <row r="58" spans="1:14" x14ac:dyDescent="0.25">
      <c r="A58" s="26" t="s">
        <v>998</v>
      </c>
      <c r="B58" s="26" t="s">
        <v>570</v>
      </c>
      <c r="C58" s="472">
        <v>0.05</v>
      </c>
      <c r="G58" s="26"/>
      <c r="H58"/>
      <c r="N58" s="26"/>
    </row>
    <row r="59" spans="1:14" x14ac:dyDescent="0.25">
      <c r="A59" s="26" t="s">
        <v>999</v>
      </c>
      <c r="B59" s="26" t="s">
        <v>572</v>
      </c>
      <c r="C59" s="472">
        <v>45764.334000000003</v>
      </c>
      <c r="G59" s="26"/>
      <c r="H59"/>
      <c r="N59" s="26"/>
    </row>
    <row r="60" spans="1:14" x14ac:dyDescent="0.25">
      <c r="A60" s="26" t="s">
        <v>1000</v>
      </c>
      <c r="B60" s="26" t="s">
        <v>574</v>
      </c>
      <c r="C60" s="472">
        <v>514.97400000000005</v>
      </c>
      <c r="G60" s="26"/>
      <c r="H60"/>
      <c r="N60" s="26"/>
    </row>
    <row r="61" spans="1:14" x14ac:dyDescent="0.25">
      <c r="A61" s="26" t="s">
        <v>1001</v>
      </c>
      <c r="B61" s="26" t="s">
        <v>576</v>
      </c>
      <c r="C61" s="26">
        <v>0</v>
      </c>
      <c r="G61" s="26"/>
      <c r="H61"/>
      <c r="N61" s="26"/>
    </row>
    <row r="62" spans="1:14" x14ac:dyDescent="0.25">
      <c r="A62" s="26" t="s">
        <v>1002</v>
      </c>
      <c r="B62" s="26" t="s">
        <v>578</v>
      </c>
      <c r="C62" s="26">
        <v>0</v>
      </c>
      <c r="G62" s="26"/>
      <c r="H62"/>
      <c r="N62" s="26"/>
    </row>
    <row r="63" spans="1:14" x14ac:dyDescent="0.25">
      <c r="A63" s="26" t="s">
        <v>1003</v>
      </c>
      <c r="B63" s="26" t="s">
        <v>580</v>
      </c>
      <c r="C63" s="26">
        <v>0</v>
      </c>
      <c r="G63" s="26"/>
      <c r="H63"/>
      <c r="N63" s="26"/>
    </row>
    <row r="64" spans="1:14" x14ac:dyDescent="0.25">
      <c r="A64" s="26" t="s">
        <v>1004</v>
      </c>
      <c r="B64" s="26" t="s">
        <v>582</v>
      </c>
      <c r="C64" s="26">
        <v>0</v>
      </c>
      <c r="G64" s="26"/>
      <c r="H64"/>
      <c r="N64" s="26"/>
    </row>
    <row r="65" spans="1:14" x14ac:dyDescent="0.25">
      <c r="A65" s="26" t="s">
        <v>1005</v>
      </c>
      <c r="B65" s="26" t="s">
        <v>3</v>
      </c>
      <c r="C65" s="472">
        <v>5246.893</v>
      </c>
      <c r="G65" s="26"/>
      <c r="H65"/>
      <c r="N65" s="26"/>
    </row>
    <row r="66" spans="1:14" x14ac:dyDescent="0.25">
      <c r="A66" s="26" t="s">
        <v>1006</v>
      </c>
      <c r="B66" s="26" t="s">
        <v>585</v>
      </c>
      <c r="C66" s="26">
        <v>0</v>
      </c>
      <c r="G66" s="26"/>
      <c r="H66"/>
      <c r="N66" s="26"/>
    </row>
    <row r="67" spans="1:14" x14ac:dyDescent="0.25">
      <c r="A67" s="26" t="s">
        <v>1007</v>
      </c>
      <c r="B67" s="26" t="s">
        <v>587</v>
      </c>
      <c r="C67" s="26">
        <v>0</v>
      </c>
      <c r="G67" s="26"/>
      <c r="H67"/>
      <c r="N67" s="26"/>
    </row>
    <row r="68" spans="1:14" x14ac:dyDescent="0.25">
      <c r="A68" s="26" t="s">
        <v>1008</v>
      </c>
      <c r="B68" s="26" t="s">
        <v>589</v>
      </c>
      <c r="C68" s="26">
        <v>0</v>
      </c>
      <c r="G68" s="26"/>
      <c r="H68"/>
      <c r="N68" s="26"/>
    </row>
    <row r="69" spans="1:14" x14ac:dyDescent="0.25">
      <c r="A69" s="26" t="s">
        <v>1009</v>
      </c>
      <c r="B69" s="26" t="s">
        <v>591</v>
      </c>
      <c r="C69" s="26">
        <v>0</v>
      </c>
      <c r="G69" s="26"/>
      <c r="H69"/>
      <c r="N69" s="26"/>
    </row>
    <row r="70" spans="1:14" x14ac:dyDescent="0.25">
      <c r="A70" s="26" t="s">
        <v>1010</v>
      </c>
      <c r="B70" s="26" t="s">
        <v>593</v>
      </c>
      <c r="C70" s="26">
        <v>0</v>
      </c>
      <c r="G70" s="26"/>
      <c r="H70"/>
      <c r="N70" s="26"/>
    </row>
    <row r="71" spans="1:14" x14ac:dyDescent="0.25">
      <c r="A71" s="26" t="s">
        <v>1011</v>
      </c>
      <c r="B71" s="26" t="s">
        <v>595</v>
      </c>
      <c r="C71" s="472">
        <v>47.08</v>
      </c>
      <c r="G71" s="26"/>
      <c r="H71"/>
      <c r="N71" s="26"/>
    </row>
    <row r="72" spans="1:14" x14ac:dyDescent="0.25">
      <c r="A72" s="26" t="s">
        <v>1012</v>
      </c>
      <c r="B72" s="26" t="s">
        <v>597</v>
      </c>
      <c r="C72" s="26">
        <v>0</v>
      </c>
      <c r="G72" s="26"/>
      <c r="H72"/>
      <c r="N72" s="26"/>
    </row>
    <row r="73" spans="1:14" x14ac:dyDescent="0.25">
      <c r="A73" s="26" t="s">
        <v>1013</v>
      </c>
      <c r="B73" s="26" t="s">
        <v>599</v>
      </c>
      <c r="C73" s="26">
        <v>0</v>
      </c>
      <c r="G73" s="26"/>
      <c r="H73"/>
      <c r="N73" s="26"/>
    </row>
    <row r="74" spans="1:14" x14ac:dyDescent="0.25">
      <c r="A74" s="26" t="s">
        <v>1014</v>
      </c>
      <c r="B74" s="26" t="s">
        <v>601</v>
      </c>
      <c r="C74" s="26">
        <v>0</v>
      </c>
      <c r="G74" s="26"/>
      <c r="H74"/>
      <c r="N74" s="26"/>
    </row>
    <row r="75" spans="1:14" x14ac:dyDescent="0.25">
      <c r="A75" s="26" t="s">
        <v>1015</v>
      </c>
      <c r="B75" s="26" t="s">
        <v>603</v>
      </c>
      <c r="C75" s="472">
        <v>361.04399999999998</v>
      </c>
      <c r="G75" s="26"/>
      <c r="H75"/>
      <c r="N75" s="26"/>
    </row>
    <row r="76" spans="1:14" x14ac:dyDescent="0.25">
      <c r="A76" s="26" t="s">
        <v>1016</v>
      </c>
      <c r="B76" s="26" t="s">
        <v>6</v>
      </c>
      <c r="C76" s="472">
        <v>24.914000000000001</v>
      </c>
      <c r="G76" s="26"/>
      <c r="H76"/>
      <c r="N76" s="26"/>
    </row>
    <row r="77" spans="1:14" x14ac:dyDescent="0.25">
      <c r="A77" s="26" t="s">
        <v>1017</v>
      </c>
      <c r="B77" s="26" t="s">
        <v>606</v>
      </c>
      <c r="C77" s="472">
        <v>341.05700000000002</v>
      </c>
      <c r="G77" s="26"/>
      <c r="H77"/>
      <c r="N77" s="26"/>
    </row>
    <row r="78" spans="1:14" x14ac:dyDescent="0.25">
      <c r="A78" s="26" t="s">
        <v>1018</v>
      </c>
      <c r="B78" s="79" t="s">
        <v>293</v>
      </c>
      <c r="C78" s="40">
        <f>SUM(C79:C81)</f>
        <v>0</v>
      </c>
      <c r="G78" s="26"/>
      <c r="H78"/>
      <c r="I78" s="32"/>
      <c r="N78" s="26"/>
    </row>
    <row r="79" spans="1:14" x14ac:dyDescent="0.25">
      <c r="A79" s="26" t="s">
        <v>1019</v>
      </c>
      <c r="B79" s="26" t="s">
        <v>609</v>
      </c>
      <c r="C79" s="26">
        <v>0</v>
      </c>
      <c r="G79" s="26"/>
      <c r="H79"/>
      <c r="N79" s="26"/>
    </row>
    <row r="80" spans="1:14" x14ac:dyDescent="0.25">
      <c r="A80" s="26" t="s">
        <v>1020</v>
      </c>
      <c r="B80" s="26" t="s">
        <v>611</v>
      </c>
      <c r="C80" s="26">
        <v>0</v>
      </c>
      <c r="G80" s="26"/>
      <c r="H80"/>
      <c r="N80" s="26"/>
    </row>
    <row r="81" spans="1:14" x14ac:dyDescent="0.25">
      <c r="A81" s="26" t="s">
        <v>1021</v>
      </c>
      <c r="B81" s="26" t="s">
        <v>2</v>
      </c>
      <c r="C81" s="26">
        <v>0</v>
      </c>
      <c r="G81" s="26"/>
      <c r="H81"/>
      <c r="N81" s="26"/>
    </row>
    <row r="82" spans="1:14" x14ac:dyDescent="0.25">
      <c r="A82" s="26" t="s">
        <v>1022</v>
      </c>
      <c r="B82" s="79" t="s">
        <v>100</v>
      </c>
      <c r="C82" s="476">
        <f>SUM(C83:C92)</f>
        <v>1787.0600000000002</v>
      </c>
      <c r="G82" s="26"/>
      <c r="H82"/>
      <c r="I82" s="32"/>
      <c r="N82" s="26"/>
    </row>
    <row r="83" spans="1:14" x14ac:dyDescent="0.25">
      <c r="A83" s="26" t="s">
        <v>1023</v>
      </c>
      <c r="B83" s="43" t="s">
        <v>295</v>
      </c>
      <c r="C83" s="472">
        <v>1188.2570000000001</v>
      </c>
      <c r="G83" s="26"/>
      <c r="H83"/>
      <c r="I83" s="43"/>
      <c r="N83" s="26"/>
    </row>
    <row r="84" spans="1:14" x14ac:dyDescent="0.25">
      <c r="A84" s="26" t="s">
        <v>1024</v>
      </c>
      <c r="B84" s="43" t="s">
        <v>297</v>
      </c>
      <c r="C84" s="26">
        <v>0</v>
      </c>
      <c r="G84" s="26"/>
      <c r="H84"/>
      <c r="I84" s="43"/>
      <c r="N84" s="26"/>
    </row>
    <row r="85" spans="1:14" x14ac:dyDescent="0.25">
      <c r="A85" s="26" t="s">
        <v>1025</v>
      </c>
      <c r="B85" s="43" t="s">
        <v>299</v>
      </c>
      <c r="C85" s="26">
        <v>0</v>
      </c>
      <c r="G85" s="26"/>
      <c r="H85"/>
      <c r="I85" s="43"/>
      <c r="N85" s="26"/>
    </row>
    <row r="86" spans="1:14" x14ac:dyDescent="0.25">
      <c r="A86" s="26" t="s">
        <v>1026</v>
      </c>
      <c r="B86" s="43" t="s">
        <v>12</v>
      </c>
      <c r="C86" s="472">
        <v>322.601</v>
      </c>
      <c r="G86" s="26"/>
      <c r="H86"/>
      <c r="I86" s="43"/>
      <c r="N86" s="26"/>
    </row>
    <row r="87" spans="1:14" x14ac:dyDescent="0.25">
      <c r="A87" s="26" t="s">
        <v>1027</v>
      </c>
      <c r="B87" s="43" t="s">
        <v>302</v>
      </c>
      <c r="C87" s="472">
        <v>25</v>
      </c>
      <c r="G87" s="26"/>
      <c r="H87"/>
      <c r="I87" s="43"/>
      <c r="N87" s="26"/>
    </row>
    <row r="88" spans="1:14" x14ac:dyDescent="0.25">
      <c r="A88" s="26" t="s">
        <v>1028</v>
      </c>
      <c r="B88" s="43" t="s">
        <v>304</v>
      </c>
      <c r="C88" s="26">
        <v>0</v>
      </c>
      <c r="G88" s="26"/>
      <c r="H88"/>
      <c r="I88" s="43"/>
      <c r="N88" s="26"/>
    </row>
    <row r="89" spans="1:14" x14ac:dyDescent="0.25">
      <c r="A89" s="26" t="s">
        <v>1029</v>
      </c>
      <c r="B89" s="43" t="s">
        <v>306</v>
      </c>
      <c r="C89" s="26">
        <v>0</v>
      </c>
      <c r="G89" s="26"/>
      <c r="H89"/>
      <c r="I89" s="43"/>
      <c r="N89" s="26"/>
    </row>
    <row r="90" spans="1:14" x14ac:dyDescent="0.25">
      <c r="A90" s="26" t="s">
        <v>1030</v>
      </c>
      <c r="B90" s="43" t="s">
        <v>308</v>
      </c>
      <c r="C90" s="26">
        <v>0</v>
      </c>
      <c r="G90" s="26"/>
      <c r="H90"/>
      <c r="I90" s="43"/>
      <c r="N90" s="26"/>
    </row>
    <row r="91" spans="1:14" x14ac:dyDescent="0.25">
      <c r="A91" s="26" t="s">
        <v>1031</v>
      </c>
      <c r="B91" s="43" t="s">
        <v>310</v>
      </c>
      <c r="C91" s="472">
        <v>251.202</v>
      </c>
      <c r="G91" s="26"/>
      <c r="H91"/>
      <c r="I91" s="43"/>
      <c r="N91" s="26"/>
    </row>
    <row r="92" spans="1:14" x14ac:dyDescent="0.25">
      <c r="A92" s="26" t="s">
        <v>1032</v>
      </c>
      <c r="B92" s="43" t="s">
        <v>100</v>
      </c>
      <c r="C92" s="26">
        <v>0</v>
      </c>
      <c r="G92" s="26"/>
      <c r="H92"/>
      <c r="I92" s="43"/>
      <c r="N92" s="26"/>
    </row>
    <row r="93" spans="1:14" outlineLevel="1" x14ac:dyDescent="0.25">
      <c r="A93" s="26" t="s">
        <v>1033</v>
      </c>
      <c r="B93" s="56" t="s">
        <v>104</v>
      </c>
      <c r="G93" s="26"/>
      <c r="H93"/>
      <c r="I93" s="43"/>
      <c r="N93" s="26"/>
    </row>
    <row r="94" spans="1:14" outlineLevel="1" x14ac:dyDescent="0.25">
      <c r="A94" s="26" t="s">
        <v>1034</v>
      </c>
      <c r="B94" s="56" t="s">
        <v>104</v>
      </c>
      <c r="G94" s="26"/>
      <c r="H94"/>
      <c r="I94" s="43"/>
      <c r="N94" s="26"/>
    </row>
    <row r="95" spans="1:14" outlineLevel="1" x14ac:dyDescent="0.25">
      <c r="A95" s="26" t="s">
        <v>1035</v>
      </c>
      <c r="B95" s="56" t="s">
        <v>104</v>
      </c>
      <c r="G95" s="26"/>
      <c r="H95"/>
      <c r="I95" s="43"/>
      <c r="N95" s="26"/>
    </row>
    <row r="96" spans="1:14" outlineLevel="1" x14ac:dyDescent="0.25">
      <c r="A96" s="26" t="s">
        <v>1036</v>
      </c>
      <c r="B96" s="56" t="s">
        <v>104</v>
      </c>
      <c r="G96" s="26"/>
      <c r="H96"/>
      <c r="I96" s="43"/>
      <c r="N96" s="26"/>
    </row>
    <row r="97" spans="1:14" outlineLevel="1" x14ac:dyDescent="0.25">
      <c r="A97" s="26" t="s">
        <v>1037</v>
      </c>
      <c r="B97" s="56" t="s">
        <v>104</v>
      </c>
      <c r="G97" s="26"/>
      <c r="H97"/>
      <c r="I97" s="43"/>
      <c r="N97" s="26"/>
    </row>
    <row r="98" spans="1:14" outlineLevel="1" x14ac:dyDescent="0.25">
      <c r="A98" s="26" t="s">
        <v>1038</v>
      </c>
      <c r="B98" s="56" t="s">
        <v>104</v>
      </c>
      <c r="G98" s="26"/>
      <c r="H98"/>
      <c r="I98" s="43"/>
      <c r="N98" s="26"/>
    </row>
    <row r="99" spans="1:14" outlineLevel="1" x14ac:dyDescent="0.25">
      <c r="A99" s="26" t="s">
        <v>1039</v>
      </c>
      <c r="B99" s="56" t="s">
        <v>104</v>
      </c>
      <c r="G99" s="26"/>
      <c r="H99"/>
      <c r="I99" s="43"/>
      <c r="N99" s="26"/>
    </row>
    <row r="100" spans="1:14" outlineLevel="1" x14ac:dyDescent="0.25">
      <c r="A100" s="26" t="s">
        <v>1040</v>
      </c>
      <c r="B100" s="56" t="s">
        <v>104</v>
      </c>
      <c r="G100" s="26"/>
      <c r="H100"/>
      <c r="I100" s="43"/>
      <c r="N100" s="26"/>
    </row>
    <row r="101" spans="1:14" outlineLevel="1" x14ac:dyDescent="0.25">
      <c r="A101" s="26" t="s">
        <v>1041</v>
      </c>
      <c r="B101" s="56" t="s">
        <v>104</v>
      </c>
      <c r="G101" s="26"/>
      <c r="H101"/>
      <c r="I101" s="43"/>
      <c r="N101" s="26"/>
    </row>
    <row r="102" spans="1:14" outlineLevel="1" x14ac:dyDescent="0.25">
      <c r="A102" s="26" t="s">
        <v>1042</v>
      </c>
      <c r="B102" s="56" t="s">
        <v>104</v>
      </c>
      <c r="G102" s="26"/>
      <c r="H102"/>
      <c r="I102" s="43"/>
      <c r="N102" s="26"/>
    </row>
    <row r="103" spans="1:14" ht="15" customHeight="1" x14ac:dyDescent="0.25">
      <c r="A103" s="45"/>
      <c r="B103" s="46" t="s">
        <v>634</v>
      </c>
      <c r="C103" s="45" t="s">
        <v>957</v>
      </c>
      <c r="D103" s="45"/>
      <c r="E103" s="47"/>
      <c r="F103" s="45"/>
      <c r="G103" s="48"/>
      <c r="H103"/>
      <c r="I103" s="83"/>
      <c r="J103" s="40"/>
      <c r="K103" s="40"/>
      <c r="L103" s="32"/>
      <c r="M103" s="40"/>
      <c r="N103" s="60"/>
    </row>
    <row r="104" spans="1:14" x14ac:dyDescent="0.25">
      <c r="A104" s="26" t="s">
        <v>1043</v>
      </c>
      <c r="B104" s="43" t="s">
        <v>1705</v>
      </c>
      <c r="C104" s="475">
        <v>5.4583175880358138E-2</v>
      </c>
      <c r="G104" s="26"/>
      <c r="H104"/>
      <c r="I104" s="43"/>
      <c r="N104" s="26"/>
    </row>
    <row r="105" spans="1:14" x14ac:dyDescent="0.25">
      <c r="A105" s="26" t="s">
        <v>1044</v>
      </c>
      <c r="B105" s="43" t="s">
        <v>1706</v>
      </c>
      <c r="C105" s="475">
        <v>5.6217926220416138E-2</v>
      </c>
      <c r="G105" s="26"/>
      <c r="H105"/>
      <c r="I105" s="43"/>
      <c r="N105" s="26"/>
    </row>
    <row r="106" spans="1:14" x14ac:dyDescent="0.25">
      <c r="A106" s="26" t="s">
        <v>1045</v>
      </c>
      <c r="B106" s="43" t="s">
        <v>1707</v>
      </c>
      <c r="C106" s="475">
        <v>0.12301953843156033</v>
      </c>
      <c r="G106" s="26"/>
      <c r="H106"/>
      <c r="I106" s="43"/>
      <c r="N106" s="26"/>
    </row>
    <row r="107" spans="1:14" x14ac:dyDescent="0.25">
      <c r="A107" s="26" t="s">
        <v>1046</v>
      </c>
      <c r="B107" s="43" t="s">
        <v>1708</v>
      </c>
      <c r="C107" s="475">
        <v>3.3695481419888464E-2</v>
      </c>
      <c r="G107" s="26"/>
      <c r="H107"/>
      <c r="I107" s="43"/>
      <c r="N107" s="26"/>
    </row>
    <row r="108" spans="1:14" x14ac:dyDescent="0.25">
      <c r="A108" s="26" t="s">
        <v>1047</v>
      </c>
      <c r="B108" s="43" t="s">
        <v>1709</v>
      </c>
      <c r="C108" s="475">
        <v>3.6655808898573831E-2</v>
      </c>
      <c r="G108" s="26"/>
      <c r="H108"/>
      <c r="I108" s="43"/>
      <c r="N108" s="26"/>
    </row>
    <row r="109" spans="1:14" x14ac:dyDescent="0.25">
      <c r="A109" s="26" t="s">
        <v>1048</v>
      </c>
      <c r="B109" s="43" t="s">
        <v>1710</v>
      </c>
      <c r="C109" s="475">
        <v>2.0306080367762016E-2</v>
      </c>
      <c r="G109" s="26"/>
      <c r="H109"/>
      <c r="I109" s="43"/>
      <c r="N109" s="26"/>
    </row>
    <row r="110" spans="1:14" x14ac:dyDescent="0.25">
      <c r="A110" s="26" t="s">
        <v>1049</v>
      </c>
      <c r="B110" s="43" t="s">
        <v>1711</v>
      </c>
      <c r="C110" s="475">
        <v>9.1628702192197882E-3</v>
      </c>
      <c r="G110" s="26"/>
      <c r="H110"/>
      <c r="I110" s="43"/>
      <c r="N110" s="26"/>
    </row>
    <row r="111" spans="1:14" x14ac:dyDescent="0.25">
      <c r="A111" s="26" t="s">
        <v>1050</v>
      </c>
      <c r="B111" s="43" t="s">
        <v>1712</v>
      </c>
      <c r="C111" s="475">
        <v>0.16280099888245034</v>
      </c>
      <c r="G111" s="26"/>
      <c r="H111"/>
      <c r="I111" s="43"/>
      <c r="N111" s="26"/>
    </row>
    <row r="112" spans="1:14" x14ac:dyDescent="0.25">
      <c r="A112" s="26" t="s">
        <v>1051</v>
      </c>
      <c r="B112" s="43" t="s">
        <v>1713</v>
      </c>
      <c r="C112" s="475">
        <v>7.067087386610986E-2</v>
      </c>
      <c r="G112" s="26"/>
      <c r="H112"/>
      <c r="I112" s="43"/>
      <c r="N112" s="26"/>
    </row>
    <row r="113" spans="1:14" x14ac:dyDescent="0.25">
      <c r="A113" s="26" t="s">
        <v>1052</v>
      </c>
      <c r="B113" s="43" t="s">
        <v>1714</v>
      </c>
      <c r="C113" s="475">
        <v>8.7924308615551533E-2</v>
      </c>
      <c r="G113" s="26"/>
      <c r="H113"/>
      <c r="I113" s="43"/>
      <c r="N113" s="26"/>
    </row>
    <row r="114" spans="1:14" x14ac:dyDescent="0.25">
      <c r="A114" s="26" t="s">
        <v>1053</v>
      </c>
      <c r="B114" s="43" t="s">
        <v>1715</v>
      </c>
      <c r="C114" s="475">
        <v>3.5757134567013918E-2</v>
      </c>
      <c r="G114" s="26"/>
      <c r="H114"/>
      <c r="I114" s="43"/>
      <c r="N114" s="26"/>
    </row>
    <row r="115" spans="1:14" x14ac:dyDescent="0.25">
      <c r="A115" s="26" t="s">
        <v>1054</v>
      </c>
      <c r="B115" s="43" t="s">
        <v>1716</v>
      </c>
      <c r="C115" s="475">
        <v>4.252187556306665E-2</v>
      </c>
      <c r="G115" s="26"/>
      <c r="H115"/>
      <c r="I115" s="43"/>
      <c r="N115" s="26"/>
    </row>
    <row r="116" spans="1:14" x14ac:dyDescent="0.25">
      <c r="A116" s="26" t="s">
        <v>1055</v>
      </c>
      <c r="B116" s="43" t="s">
        <v>1717</v>
      </c>
      <c r="C116" s="475">
        <v>8.7955427654254237E-2</v>
      </c>
      <c r="G116" s="26"/>
      <c r="H116"/>
      <c r="I116" s="43"/>
      <c r="N116" s="26"/>
    </row>
    <row r="117" spans="1:14" x14ac:dyDescent="0.25">
      <c r="A117" s="26" t="s">
        <v>1056</v>
      </c>
      <c r="B117" s="43" t="s">
        <v>1718</v>
      </c>
      <c r="C117" s="475">
        <v>1.9407058951224944E-2</v>
      </c>
      <c r="G117" s="26"/>
      <c r="H117"/>
      <c r="I117" s="43"/>
      <c r="N117" s="26"/>
    </row>
    <row r="118" spans="1:14" x14ac:dyDescent="0.25">
      <c r="A118" s="26" t="s">
        <v>1057</v>
      </c>
      <c r="B118" s="43"/>
      <c r="G118" s="26"/>
      <c r="H118"/>
      <c r="I118" s="43"/>
      <c r="N118" s="26"/>
    </row>
    <row r="119" spans="1:14" x14ac:dyDescent="0.25">
      <c r="A119" s="26" t="s">
        <v>1058</v>
      </c>
      <c r="B119" s="43"/>
      <c r="G119" s="26"/>
      <c r="H119"/>
      <c r="I119" s="43"/>
      <c r="N119" s="26"/>
    </row>
    <row r="120" spans="1:14" x14ac:dyDescent="0.25">
      <c r="A120" s="26" t="s">
        <v>1059</v>
      </c>
      <c r="B120" s="43"/>
      <c r="G120" s="26"/>
      <c r="H120"/>
      <c r="I120" s="43"/>
      <c r="N120" s="26"/>
    </row>
    <row r="121" spans="1:14" x14ac:dyDescent="0.25">
      <c r="A121" s="26" t="s">
        <v>1060</v>
      </c>
      <c r="B121" s="43"/>
      <c r="G121" s="26"/>
      <c r="H121"/>
      <c r="I121" s="43"/>
      <c r="N121" s="26"/>
    </row>
    <row r="122" spans="1:14" x14ac:dyDescent="0.25">
      <c r="A122" s="26" t="s">
        <v>1061</v>
      </c>
      <c r="B122" s="43"/>
      <c r="G122" s="26"/>
      <c r="H122"/>
      <c r="I122" s="43"/>
      <c r="N122" s="26"/>
    </row>
    <row r="123" spans="1:14" x14ac:dyDescent="0.25">
      <c r="A123" s="26" t="s">
        <v>1062</v>
      </c>
      <c r="B123" s="43"/>
      <c r="G123" s="26"/>
      <c r="H123"/>
      <c r="I123" s="43"/>
      <c r="N123" s="26"/>
    </row>
    <row r="124" spans="1:14" x14ac:dyDescent="0.25">
      <c r="A124" s="26" t="s">
        <v>1063</v>
      </c>
      <c r="B124" s="43"/>
      <c r="G124" s="26"/>
      <c r="H124"/>
      <c r="I124" s="43"/>
      <c r="N124" s="26"/>
    </row>
    <row r="125" spans="1:14" x14ac:dyDescent="0.25">
      <c r="A125" s="26" t="s">
        <v>1064</v>
      </c>
      <c r="B125" s="43"/>
      <c r="G125" s="26"/>
      <c r="H125"/>
      <c r="I125" s="43"/>
      <c r="N125" s="26"/>
    </row>
    <row r="126" spans="1:14" x14ac:dyDescent="0.25">
      <c r="A126" s="26" t="s">
        <v>1065</v>
      </c>
      <c r="B126" s="43"/>
      <c r="G126" s="26"/>
      <c r="H126"/>
      <c r="I126" s="43"/>
      <c r="N126" s="26"/>
    </row>
    <row r="127" spans="1:14" x14ac:dyDescent="0.25">
      <c r="A127" s="26" t="s">
        <v>1066</v>
      </c>
      <c r="B127" s="43"/>
      <c r="G127" s="26"/>
      <c r="H127"/>
      <c r="I127" s="43"/>
      <c r="N127" s="26"/>
    </row>
    <row r="128" spans="1:14" x14ac:dyDescent="0.25">
      <c r="A128" s="26" t="s">
        <v>1067</v>
      </c>
      <c r="B128" s="43"/>
      <c r="G128" s="26"/>
      <c r="H128"/>
      <c r="I128" s="43"/>
      <c r="N128" s="26"/>
    </row>
    <row r="129" spans="1:14" x14ac:dyDescent="0.25">
      <c r="A129" s="45"/>
      <c r="B129" s="46" t="s">
        <v>667</v>
      </c>
      <c r="C129" s="45" t="s">
        <v>957</v>
      </c>
      <c r="D129" s="45"/>
      <c r="E129" s="45"/>
      <c r="F129" s="48"/>
      <c r="G129" s="48"/>
      <c r="H129"/>
      <c r="I129" s="83"/>
      <c r="J129" s="40"/>
      <c r="K129" s="40"/>
      <c r="L129" s="40"/>
      <c r="M129" s="60"/>
      <c r="N129" s="60"/>
    </row>
    <row r="130" spans="1:14" x14ac:dyDescent="0.25">
      <c r="A130" s="26" t="s">
        <v>1068</v>
      </c>
      <c r="B130" s="26" t="s">
        <v>669</v>
      </c>
      <c r="C130" s="475">
        <v>0.66309018575892986</v>
      </c>
      <c r="D130"/>
      <c r="E130"/>
      <c r="F130"/>
      <c r="G130"/>
      <c r="H130"/>
      <c r="K130" s="69"/>
      <c r="L130" s="69"/>
      <c r="M130" s="69"/>
      <c r="N130" s="69"/>
    </row>
    <row r="131" spans="1:14" x14ac:dyDescent="0.25">
      <c r="A131" s="26" t="s">
        <v>1069</v>
      </c>
      <c r="B131" s="26" t="s">
        <v>671</v>
      </c>
      <c r="C131" s="475">
        <v>0.20408004904429253</v>
      </c>
      <c r="D131"/>
      <c r="E131"/>
      <c r="F131"/>
      <c r="G131"/>
      <c r="H131"/>
      <c r="K131" s="69"/>
      <c r="L131" s="69"/>
      <c r="M131" s="69"/>
      <c r="N131" s="69"/>
    </row>
    <row r="132" spans="1:14" x14ac:dyDescent="0.25">
      <c r="A132" s="26" t="s">
        <v>1070</v>
      </c>
      <c r="B132" s="26" t="s">
        <v>100</v>
      </c>
      <c r="C132" s="475">
        <v>0.13282976519677289</v>
      </c>
      <c r="D132"/>
      <c r="E132"/>
      <c r="F132"/>
      <c r="G132"/>
      <c r="H132"/>
      <c r="K132" s="69"/>
      <c r="L132" s="69"/>
      <c r="M132" s="69"/>
      <c r="N132" s="69"/>
    </row>
    <row r="133" spans="1:14" outlineLevel="1" x14ac:dyDescent="0.25">
      <c r="A133" s="26" t="s">
        <v>1071</v>
      </c>
      <c r="D133"/>
      <c r="E133"/>
      <c r="F133"/>
      <c r="G133"/>
      <c r="H133"/>
      <c r="K133" s="69"/>
      <c r="L133" s="69"/>
      <c r="M133" s="69"/>
      <c r="N133" s="69"/>
    </row>
    <row r="134" spans="1:14" outlineLevel="1" x14ac:dyDescent="0.25">
      <c r="A134" s="26" t="s">
        <v>1072</v>
      </c>
      <c r="D134"/>
      <c r="E134"/>
      <c r="F134"/>
      <c r="G134"/>
      <c r="H134"/>
      <c r="K134" s="69"/>
      <c r="L134" s="69"/>
      <c r="M134" s="69"/>
      <c r="N134" s="69"/>
    </row>
    <row r="135" spans="1:14" outlineLevel="1" x14ac:dyDescent="0.25">
      <c r="A135" s="26" t="s">
        <v>1073</v>
      </c>
      <c r="D135"/>
      <c r="E135"/>
      <c r="F135"/>
      <c r="G135"/>
      <c r="H135"/>
      <c r="K135" s="69"/>
      <c r="L135" s="69"/>
      <c r="M135" s="69"/>
      <c r="N135" s="69"/>
    </row>
    <row r="136" spans="1:14" outlineLevel="1" x14ac:dyDescent="0.25">
      <c r="A136" s="26" t="s">
        <v>1074</v>
      </c>
      <c r="D136"/>
      <c r="E136"/>
      <c r="F136"/>
      <c r="G136"/>
      <c r="H136"/>
      <c r="K136" s="69"/>
      <c r="L136" s="69"/>
      <c r="M136" s="69"/>
      <c r="N136" s="69"/>
    </row>
    <row r="137" spans="1:14" x14ac:dyDescent="0.25">
      <c r="A137" s="45"/>
      <c r="B137" s="46" t="s">
        <v>679</v>
      </c>
      <c r="C137" s="45" t="s">
        <v>957</v>
      </c>
      <c r="D137" s="45"/>
      <c r="E137" s="45"/>
      <c r="F137" s="48"/>
      <c r="G137" s="48"/>
      <c r="H137"/>
      <c r="I137" s="83"/>
      <c r="J137" s="40"/>
      <c r="K137" s="40"/>
      <c r="L137" s="40"/>
      <c r="M137" s="60"/>
      <c r="N137" s="60"/>
    </row>
    <row r="138" spans="1:14" x14ac:dyDescent="0.25">
      <c r="A138" s="26" t="s">
        <v>1075</v>
      </c>
      <c r="B138" s="26" t="s">
        <v>681</v>
      </c>
      <c r="C138" s="475">
        <v>6.8438632451390813E-2</v>
      </c>
      <c r="D138" s="86"/>
      <c r="E138" s="86"/>
      <c r="F138" s="64"/>
      <c r="G138" s="52"/>
      <c r="H138"/>
      <c r="K138" s="86"/>
      <c r="L138" s="86"/>
      <c r="M138" s="64"/>
      <c r="N138" s="52"/>
    </row>
    <row r="139" spans="1:14" x14ac:dyDescent="0.25">
      <c r="A139" s="26" t="s">
        <v>1076</v>
      </c>
      <c r="B139" s="26" t="s">
        <v>683</v>
      </c>
      <c r="C139" s="475">
        <v>0.93156136754860919</v>
      </c>
      <c r="D139" s="86"/>
      <c r="E139" s="86"/>
      <c r="F139" s="64"/>
      <c r="G139" s="52"/>
      <c r="H139"/>
      <c r="K139" s="86"/>
      <c r="L139" s="86"/>
      <c r="M139" s="64"/>
      <c r="N139" s="52"/>
    </row>
    <row r="140" spans="1:14" x14ac:dyDescent="0.25">
      <c r="A140" s="26" t="s">
        <v>1077</v>
      </c>
      <c r="B140" s="26" t="s">
        <v>100</v>
      </c>
      <c r="C140" s="475">
        <v>0</v>
      </c>
      <c r="D140" s="86"/>
      <c r="E140" s="86"/>
      <c r="F140" s="64"/>
      <c r="G140" s="52"/>
      <c r="H140"/>
      <c r="K140" s="86"/>
      <c r="L140" s="86"/>
      <c r="M140" s="64"/>
      <c r="N140" s="52"/>
    </row>
    <row r="141" spans="1:14" outlineLevel="1" x14ac:dyDescent="0.25">
      <c r="A141" s="26" t="s">
        <v>1078</v>
      </c>
      <c r="D141" s="86"/>
      <c r="E141" s="86"/>
      <c r="F141" s="64"/>
      <c r="G141" s="52"/>
      <c r="H141"/>
      <c r="K141" s="86"/>
      <c r="L141" s="86"/>
      <c r="M141" s="64"/>
      <c r="N141" s="52"/>
    </row>
    <row r="142" spans="1:14" outlineLevel="1" x14ac:dyDescent="0.25">
      <c r="A142" s="26" t="s">
        <v>1079</v>
      </c>
      <c r="D142" s="86"/>
      <c r="E142" s="86"/>
      <c r="F142" s="64"/>
      <c r="G142" s="52"/>
      <c r="H142"/>
      <c r="K142" s="86"/>
      <c r="L142" s="86"/>
      <c r="M142" s="64"/>
      <c r="N142" s="52"/>
    </row>
    <row r="143" spans="1:14" outlineLevel="1" x14ac:dyDescent="0.25">
      <c r="A143" s="26" t="s">
        <v>1080</v>
      </c>
      <c r="D143" s="86"/>
      <c r="E143" s="86"/>
      <c r="F143" s="64"/>
      <c r="G143" s="52"/>
      <c r="H143"/>
      <c r="K143" s="86"/>
      <c r="L143" s="86"/>
      <c r="M143" s="64"/>
      <c r="N143" s="52"/>
    </row>
    <row r="144" spans="1:14" outlineLevel="1" x14ac:dyDescent="0.25">
      <c r="A144" s="26" t="s">
        <v>1081</v>
      </c>
      <c r="D144" s="86"/>
      <c r="E144" s="86"/>
      <c r="F144" s="64"/>
      <c r="G144" s="52"/>
      <c r="H144"/>
      <c r="K144" s="86"/>
      <c r="L144" s="86"/>
      <c r="M144" s="64"/>
      <c r="N144" s="52"/>
    </row>
    <row r="145" spans="1:14" outlineLevel="1" x14ac:dyDescent="0.25">
      <c r="A145" s="26" t="s">
        <v>1082</v>
      </c>
      <c r="D145" s="86"/>
      <c r="E145" s="86"/>
      <c r="F145" s="64"/>
      <c r="G145" s="52"/>
      <c r="H145"/>
      <c r="K145" s="86"/>
      <c r="L145" s="86"/>
      <c r="M145" s="64"/>
      <c r="N145" s="52"/>
    </row>
    <row r="146" spans="1:14" outlineLevel="1" x14ac:dyDescent="0.25">
      <c r="A146" s="26" t="s">
        <v>1083</v>
      </c>
      <c r="D146" s="86"/>
      <c r="E146" s="86"/>
      <c r="F146" s="64"/>
      <c r="G146" s="52"/>
      <c r="H146"/>
      <c r="K146" s="86"/>
      <c r="L146" s="86"/>
      <c r="M146" s="64"/>
      <c r="N146" s="52"/>
    </row>
    <row r="147" spans="1:14" x14ac:dyDescent="0.25">
      <c r="A147" s="45"/>
      <c r="B147" s="46" t="s">
        <v>1084</v>
      </c>
      <c r="C147" s="45" t="s">
        <v>66</v>
      </c>
      <c r="D147" s="45"/>
      <c r="E147" s="45"/>
      <c r="F147" s="45" t="s">
        <v>957</v>
      </c>
      <c r="G147" s="48"/>
      <c r="H147"/>
      <c r="I147" s="83"/>
      <c r="J147" s="40"/>
      <c r="K147" s="40"/>
      <c r="L147" s="40"/>
      <c r="M147" s="40"/>
      <c r="N147" s="60"/>
    </row>
    <row r="148" spans="1:14" x14ac:dyDescent="0.25">
      <c r="A148" s="26" t="s">
        <v>1085</v>
      </c>
      <c r="B148" s="43" t="s">
        <v>1086</v>
      </c>
      <c r="C148" s="472">
        <v>1216.6179999999999</v>
      </c>
      <c r="D148" s="86"/>
      <c r="E148" s="86"/>
      <c r="F148" s="53">
        <f>IF($C$152=0,"",IF(C148="[for completion]","",C148/$C$152))</f>
        <v>2.2348946840291251E-2</v>
      </c>
      <c r="G148" s="52"/>
      <c r="H148"/>
      <c r="I148" s="43"/>
      <c r="K148" s="86"/>
      <c r="L148" s="86"/>
      <c r="M148" s="53"/>
      <c r="N148" s="52"/>
    </row>
    <row r="149" spans="1:14" x14ac:dyDescent="0.25">
      <c r="A149" s="26" t="s">
        <v>1087</v>
      </c>
      <c r="B149" s="43" t="s">
        <v>1088</v>
      </c>
      <c r="C149" s="472">
        <v>13370.878000000001</v>
      </c>
      <c r="D149" s="86"/>
      <c r="E149" s="86"/>
      <c r="F149" s="53">
        <f>IF($C$152=0,"",IF(C149="[for completion]","",C149/$C$152))</f>
        <v>0.24561944803547198</v>
      </c>
      <c r="G149" s="52"/>
      <c r="H149"/>
      <c r="I149" s="43"/>
      <c r="K149" s="86"/>
      <c r="L149" s="86"/>
      <c r="M149" s="53"/>
      <c r="N149" s="52"/>
    </row>
    <row r="150" spans="1:14" x14ac:dyDescent="0.25">
      <c r="A150" s="26" t="s">
        <v>1089</v>
      </c>
      <c r="B150" s="43" t="s">
        <v>1090</v>
      </c>
      <c r="C150" s="472">
        <v>30877.704000000002</v>
      </c>
      <c r="D150" s="86"/>
      <c r="E150" s="86"/>
      <c r="F150" s="53">
        <f>IF($C$152=0,"",IF(C150="[for completion]","",C150/$C$152))</f>
        <v>0.56721515319208538</v>
      </c>
      <c r="G150" s="52"/>
      <c r="H150"/>
      <c r="I150" s="43"/>
      <c r="K150" s="86"/>
      <c r="L150" s="86"/>
      <c r="M150" s="53"/>
      <c r="N150" s="52"/>
    </row>
    <row r="151" spans="1:14" ht="15" customHeight="1" x14ac:dyDescent="0.25">
      <c r="A151" s="26" t="s">
        <v>1091</v>
      </c>
      <c r="B151" s="43" t="s">
        <v>1092</v>
      </c>
      <c r="C151" s="472">
        <v>8972.1749999999993</v>
      </c>
      <c r="D151" s="86"/>
      <c r="E151" s="86"/>
      <c r="F151" s="53">
        <f>IF($C$152=0,"",IF(C151="[for completion]","",C151/$C$152))</f>
        <v>0.16481645193215139</v>
      </c>
      <c r="G151" s="52"/>
      <c r="H151"/>
      <c r="I151" s="43"/>
      <c r="K151" s="86"/>
      <c r="L151" s="86"/>
      <c r="M151" s="53"/>
      <c r="N151" s="52"/>
    </row>
    <row r="152" spans="1:14" ht="15" customHeight="1" x14ac:dyDescent="0.25">
      <c r="A152" s="26" t="s">
        <v>1093</v>
      </c>
      <c r="B152" s="54" t="s">
        <v>102</v>
      </c>
      <c r="C152" s="472">
        <f>SUM(C148:C151)</f>
        <v>54437.375</v>
      </c>
      <c r="D152" s="86"/>
      <c r="E152" s="86"/>
      <c r="F152" s="64">
        <f>SUM(F148:F151)</f>
        <v>1</v>
      </c>
      <c r="G152" s="52"/>
      <c r="H152"/>
      <c r="I152" s="43"/>
      <c r="K152" s="86"/>
      <c r="L152" s="86"/>
      <c r="M152" s="53"/>
      <c r="N152" s="52"/>
    </row>
    <row r="153" spans="1:14" ht="15" customHeight="1" outlineLevel="1" x14ac:dyDescent="0.25">
      <c r="A153" s="26" t="s">
        <v>1094</v>
      </c>
      <c r="B153" s="56" t="s">
        <v>1095</v>
      </c>
      <c r="C153" s="472">
        <v>31.923999999999999</v>
      </c>
      <c r="D153" s="86"/>
      <c r="E153" s="86"/>
      <c r="F153" s="53">
        <f>IF($C$152=0,"",IF(C153="[for completion]","",C153/$C$152))</f>
        <v>5.8643533050592542E-4</v>
      </c>
      <c r="G153" s="52"/>
      <c r="H153"/>
      <c r="I153" s="43"/>
      <c r="K153" s="86"/>
      <c r="L153" s="86"/>
      <c r="M153" s="53"/>
      <c r="N153" s="52"/>
    </row>
    <row r="154" spans="1:14" ht="15" customHeight="1" outlineLevel="1" x14ac:dyDescent="0.25">
      <c r="A154" s="26" t="s">
        <v>1096</v>
      </c>
      <c r="B154" s="56" t="s">
        <v>1097</v>
      </c>
      <c r="C154" s="472">
        <v>658.37699999999995</v>
      </c>
      <c r="D154" s="86"/>
      <c r="E154" s="86"/>
      <c r="F154" s="53">
        <f t="shared" ref="F154:F159" si="3">IF($C$152=0,"",IF(C154="[for completion]","",C154/$C$152))</f>
        <v>1.209420917154804E-2</v>
      </c>
      <c r="G154" s="52"/>
      <c r="H154"/>
      <c r="I154" s="43"/>
      <c r="K154" s="86"/>
      <c r="L154" s="86"/>
      <c r="M154" s="53"/>
      <c r="N154" s="52"/>
    </row>
    <row r="155" spans="1:14" ht="15" customHeight="1" outlineLevel="1" x14ac:dyDescent="0.25">
      <c r="A155" s="26" t="s">
        <v>1098</v>
      </c>
      <c r="B155" s="56" t="s">
        <v>1099</v>
      </c>
      <c r="C155" s="472">
        <v>526.31700000000001</v>
      </c>
      <c r="D155" s="86"/>
      <c r="E155" s="86"/>
      <c r="F155" s="53">
        <f t="shared" si="3"/>
        <v>9.6683023382372873E-3</v>
      </c>
      <c r="G155" s="52"/>
      <c r="H155"/>
      <c r="I155" s="43"/>
      <c r="K155" s="86"/>
      <c r="L155" s="86"/>
      <c r="M155" s="53"/>
      <c r="N155" s="52"/>
    </row>
    <row r="156" spans="1:14" ht="15" customHeight="1" outlineLevel="1" x14ac:dyDescent="0.25">
      <c r="A156" s="26" t="s">
        <v>1100</v>
      </c>
      <c r="B156" s="56" t="s">
        <v>1101</v>
      </c>
      <c r="C156" s="472">
        <v>12427.723</v>
      </c>
      <c r="D156" s="86"/>
      <c r="E156" s="86"/>
      <c r="F156" s="53">
        <f t="shared" si="3"/>
        <v>0.22829394326967456</v>
      </c>
      <c r="G156" s="52"/>
      <c r="H156"/>
      <c r="I156" s="43"/>
      <c r="K156" s="86"/>
      <c r="L156" s="86"/>
      <c r="M156" s="53"/>
      <c r="N156" s="52"/>
    </row>
    <row r="157" spans="1:14" ht="15" customHeight="1" outlineLevel="1" x14ac:dyDescent="0.25">
      <c r="A157" s="26" t="s">
        <v>1102</v>
      </c>
      <c r="B157" s="56" t="s">
        <v>1103</v>
      </c>
      <c r="C157" s="472">
        <v>943.15499999999997</v>
      </c>
      <c r="D157" s="86"/>
      <c r="E157" s="86"/>
      <c r="F157" s="53">
        <f t="shared" si="3"/>
        <v>1.7325504765797396E-2</v>
      </c>
      <c r="G157" s="52"/>
      <c r="H157"/>
      <c r="I157" s="43"/>
      <c r="K157" s="86"/>
      <c r="L157" s="86"/>
      <c r="M157" s="53"/>
      <c r="N157" s="52"/>
    </row>
    <row r="158" spans="1:14" ht="15" customHeight="1" outlineLevel="1" x14ac:dyDescent="0.25">
      <c r="A158" s="26" t="s">
        <v>1104</v>
      </c>
      <c r="B158" s="56" t="s">
        <v>1105</v>
      </c>
      <c r="C158" s="472">
        <v>30189.833999999999</v>
      </c>
      <c r="D158" s="86"/>
      <c r="E158" s="86"/>
      <c r="F158" s="53">
        <f t="shared" si="3"/>
        <v>0.55457916550899078</v>
      </c>
      <c r="G158" s="52"/>
      <c r="H158"/>
      <c r="I158" s="43"/>
      <c r="K158" s="86"/>
      <c r="L158" s="86"/>
      <c r="M158" s="53"/>
      <c r="N158" s="52"/>
    </row>
    <row r="159" spans="1:14" ht="15" customHeight="1" outlineLevel="1" x14ac:dyDescent="0.25">
      <c r="A159" s="26" t="s">
        <v>1106</v>
      </c>
      <c r="B159" s="56" t="s">
        <v>1107</v>
      </c>
      <c r="C159" s="472">
        <v>687.87</v>
      </c>
      <c r="D159" s="86"/>
      <c r="E159" s="86"/>
      <c r="F159" s="53">
        <f t="shared" si="3"/>
        <v>1.2635987683094565E-2</v>
      </c>
      <c r="G159" s="52"/>
      <c r="H159"/>
      <c r="I159" s="43"/>
      <c r="K159" s="86"/>
      <c r="L159" s="86"/>
      <c r="M159" s="53"/>
      <c r="N159" s="52"/>
    </row>
    <row r="160" spans="1:14" ht="15" customHeight="1" outlineLevel="1" x14ac:dyDescent="0.25">
      <c r="A160" s="26" t="s">
        <v>1108</v>
      </c>
      <c r="B160" s="56"/>
      <c r="D160" s="86"/>
      <c r="E160" s="86"/>
      <c r="F160" s="53"/>
      <c r="G160" s="52"/>
      <c r="H160"/>
      <c r="I160" s="43"/>
      <c r="K160" s="86"/>
      <c r="L160" s="86"/>
      <c r="M160" s="53"/>
      <c r="N160" s="52"/>
    </row>
    <row r="161" spans="1:14" ht="15" customHeight="1" outlineLevel="1" x14ac:dyDescent="0.25">
      <c r="A161" s="26" t="s">
        <v>1109</v>
      </c>
      <c r="B161" s="56"/>
      <c r="D161" s="86"/>
      <c r="E161" s="86"/>
      <c r="F161" s="53"/>
      <c r="G161" s="52"/>
      <c r="H161"/>
      <c r="I161" s="43"/>
      <c r="K161" s="86"/>
      <c r="L161" s="86"/>
      <c r="M161" s="53"/>
      <c r="N161" s="52"/>
    </row>
    <row r="162" spans="1:14" ht="15" customHeight="1" outlineLevel="1" x14ac:dyDescent="0.25">
      <c r="A162" s="26" t="s">
        <v>1110</v>
      </c>
      <c r="B162" s="56"/>
      <c r="D162" s="86"/>
      <c r="E162" s="86"/>
      <c r="F162" s="53"/>
      <c r="G162" s="52"/>
      <c r="H162"/>
      <c r="I162" s="43"/>
      <c r="K162" s="86"/>
      <c r="L162" s="86"/>
      <c r="M162" s="53"/>
      <c r="N162" s="52"/>
    </row>
    <row r="163" spans="1:14" ht="15" customHeight="1" outlineLevel="1" x14ac:dyDescent="0.25">
      <c r="A163" s="26" t="s">
        <v>1111</v>
      </c>
      <c r="B163" s="56"/>
      <c r="D163" s="86"/>
      <c r="E163" s="86"/>
      <c r="F163" s="53"/>
      <c r="G163" s="52"/>
      <c r="H163"/>
      <c r="I163" s="43"/>
      <c r="K163" s="86"/>
      <c r="L163" s="86"/>
      <c r="M163" s="53"/>
      <c r="N163" s="52"/>
    </row>
    <row r="164" spans="1:14" ht="15" customHeight="1" outlineLevel="1" x14ac:dyDescent="0.25">
      <c r="A164" s="26" t="s">
        <v>1112</v>
      </c>
      <c r="B164" s="43"/>
      <c r="D164" s="86"/>
      <c r="E164" s="86"/>
      <c r="F164" s="53">
        <f t="shared" ref="F164:F165" si="4">IF($C$152=0,"",IF(C164="[for completion]","",C164/$C$152))</f>
        <v>0</v>
      </c>
      <c r="G164" s="52"/>
      <c r="H164"/>
      <c r="I164" s="43"/>
      <c r="K164" s="86"/>
      <c r="L164" s="86"/>
      <c r="M164" s="53"/>
      <c r="N164" s="52"/>
    </row>
    <row r="165" spans="1:14" outlineLevel="1" x14ac:dyDescent="0.25">
      <c r="A165" s="26" t="s">
        <v>1113</v>
      </c>
      <c r="B165" s="57"/>
      <c r="C165" s="57"/>
      <c r="D165" s="57"/>
      <c r="E165" s="57"/>
      <c r="F165" s="53">
        <f t="shared" si="4"/>
        <v>0</v>
      </c>
      <c r="G165" s="52"/>
      <c r="H165"/>
      <c r="I165" s="54"/>
      <c r="J165" s="43"/>
      <c r="K165" s="86"/>
      <c r="L165" s="86"/>
      <c r="M165" s="64"/>
      <c r="N165" s="52"/>
    </row>
    <row r="166" spans="1:14" ht="15" customHeight="1" x14ac:dyDescent="0.25">
      <c r="A166" s="45"/>
      <c r="B166" s="46" t="s">
        <v>1114</v>
      </c>
      <c r="C166" s="45"/>
      <c r="D166" s="45"/>
      <c r="E166" s="45"/>
      <c r="F166" s="48"/>
      <c r="G166" s="48"/>
      <c r="H166"/>
      <c r="I166" s="83"/>
      <c r="J166" s="40"/>
      <c r="K166" s="40"/>
      <c r="L166" s="40"/>
      <c r="M166" s="60"/>
      <c r="N166" s="60"/>
    </row>
    <row r="167" spans="1:14" x14ac:dyDescent="0.25">
      <c r="A167" s="26" t="s">
        <v>1115</v>
      </c>
      <c r="B167" s="26" t="s">
        <v>708</v>
      </c>
      <c r="C167" s="84">
        <v>1.5598524036105706E-3</v>
      </c>
      <c r="D167"/>
      <c r="E167" s="24"/>
      <c r="F167" s="24"/>
      <c r="G167"/>
      <c r="H167"/>
      <c r="K167" s="69"/>
      <c r="L167" s="24"/>
      <c r="M167" s="24"/>
      <c r="N167" s="69"/>
    </row>
    <row r="168" spans="1:14" outlineLevel="1" x14ac:dyDescent="0.25">
      <c r="A168" s="26" t="s">
        <v>1116</v>
      </c>
      <c r="D168"/>
      <c r="E168" s="24"/>
      <c r="F168" s="24"/>
      <c r="G168"/>
      <c r="H168"/>
      <c r="K168" s="69"/>
      <c r="L168" s="24"/>
      <c r="M168" s="24"/>
      <c r="N168" s="69"/>
    </row>
    <row r="169" spans="1:14" outlineLevel="1" x14ac:dyDescent="0.25">
      <c r="A169" s="26" t="s">
        <v>1117</v>
      </c>
      <c r="D169"/>
      <c r="E169" s="24"/>
      <c r="F169" s="24"/>
      <c r="G169"/>
      <c r="H169"/>
      <c r="K169" s="69"/>
      <c r="L169" s="24"/>
      <c r="M169" s="24"/>
      <c r="N169" s="69"/>
    </row>
    <row r="170" spans="1:14" outlineLevel="1" x14ac:dyDescent="0.25">
      <c r="A170" s="26" t="s">
        <v>1118</v>
      </c>
      <c r="D170"/>
      <c r="E170" s="24"/>
      <c r="F170" s="24"/>
      <c r="G170"/>
      <c r="H170"/>
      <c r="K170" s="69"/>
      <c r="L170" s="24"/>
      <c r="M170" s="24"/>
      <c r="N170" s="69"/>
    </row>
    <row r="171" spans="1:14" outlineLevel="1" x14ac:dyDescent="0.25">
      <c r="A171" s="26" t="s">
        <v>1119</v>
      </c>
      <c r="D171"/>
      <c r="E171" s="24"/>
      <c r="F171" s="24"/>
      <c r="G171"/>
      <c r="H171"/>
      <c r="K171" s="69"/>
      <c r="L171" s="24"/>
      <c r="M171" s="24"/>
      <c r="N171" s="69"/>
    </row>
    <row r="172" spans="1:14" x14ac:dyDescent="0.25">
      <c r="A172" s="45"/>
      <c r="B172" s="46" t="s">
        <v>1120</v>
      </c>
      <c r="C172" s="45" t="s">
        <v>957</v>
      </c>
      <c r="D172" s="45"/>
      <c r="E172" s="45"/>
      <c r="F172" s="48"/>
      <c r="G172" s="48"/>
      <c r="H172"/>
      <c r="I172" s="83"/>
      <c r="J172" s="40"/>
      <c r="K172" s="40"/>
      <c r="L172" s="40"/>
      <c r="M172" s="60"/>
      <c r="N172" s="60"/>
    </row>
    <row r="173" spans="1:14" ht="15" customHeight="1" x14ac:dyDescent="0.25">
      <c r="A173" s="26" t="s">
        <v>1121</v>
      </c>
      <c r="B173" s="26" t="s">
        <v>1122</v>
      </c>
      <c r="C173" s="84">
        <v>8.7897909308994493E-2</v>
      </c>
      <c r="D173"/>
      <c r="E173"/>
      <c r="F173"/>
      <c r="G173"/>
      <c r="H173"/>
      <c r="K173" s="69"/>
      <c r="L173" s="69"/>
      <c r="M173" s="69"/>
      <c r="N173" s="69"/>
    </row>
    <row r="174" spans="1:14" outlineLevel="1" x14ac:dyDescent="0.25">
      <c r="A174" s="26" t="s">
        <v>1123</v>
      </c>
      <c r="D174"/>
      <c r="E174"/>
      <c r="F174"/>
      <c r="G174"/>
      <c r="H174"/>
      <c r="K174" s="69"/>
      <c r="L174" s="69"/>
      <c r="M174" s="69"/>
      <c r="N174" s="69"/>
    </row>
    <row r="175" spans="1:14" outlineLevel="1" x14ac:dyDescent="0.25">
      <c r="A175" s="26" t="s">
        <v>1124</v>
      </c>
      <c r="D175"/>
      <c r="E175"/>
      <c r="F175"/>
      <c r="G175"/>
      <c r="H175"/>
      <c r="K175" s="69"/>
      <c r="L175" s="69"/>
      <c r="M175" s="69"/>
      <c r="N175" s="69"/>
    </row>
    <row r="176" spans="1:14" outlineLevel="1" x14ac:dyDescent="0.25">
      <c r="A176" s="26" t="s">
        <v>1125</v>
      </c>
      <c r="D176"/>
      <c r="E176"/>
      <c r="F176"/>
      <c r="G176"/>
      <c r="H176"/>
      <c r="K176" s="69"/>
      <c r="L176" s="69"/>
      <c r="M176" s="69"/>
      <c r="N176" s="69"/>
    </row>
    <row r="177" spans="1:14" outlineLevel="1" x14ac:dyDescent="0.25">
      <c r="A177" s="26" t="s">
        <v>1126</v>
      </c>
      <c r="D177"/>
      <c r="E177"/>
      <c r="F177"/>
      <c r="G177"/>
      <c r="H177"/>
      <c r="K177" s="69"/>
      <c r="L177" s="69"/>
      <c r="M177" s="69"/>
      <c r="N177" s="69"/>
    </row>
    <row r="178" spans="1:14" outlineLevel="1" x14ac:dyDescent="0.25">
      <c r="A178" s="26" t="s">
        <v>1127</v>
      </c>
    </row>
    <row r="179" spans="1:14" outlineLevel="1" x14ac:dyDescent="0.25">
      <c r="A179" s="26" t="s">
        <v>1128</v>
      </c>
    </row>
  </sheetData>
  <hyperlinks>
    <hyperlink ref="B6" location="'B2. HTT Public Sector Assets'!B8" display="8. Public Sector Assets"/>
    <hyperlink ref="B129" location="'2. Harmonised Glossary'!A9" display="Breakdown by Interest Rate"/>
    <hyperlink ref="B166" location="'2. Harmonised Glossary'!A14" display="Non-Performing Loans"/>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G211"/>
  <sheetViews>
    <sheetView zoomScale="80" zoomScaleNormal="80" workbookViewId="0">
      <selection activeCell="A38" sqref="A38"/>
    </sheetView>
  </sheetViews>
  <sheetFormatPr baseColWidth="10" defaultColWidth="8.85546875" defaultRowHeight="15" outlineLevelRow="1" x14ac:dyDescent="0.25"/>
  <cols>
    <col min="1" max="1" width="10.7109375" style="26" customWidth="1"/>
    <col min="2" max="2" width="60.7109375" style="26" customWidth="1"/>
    <col min="3" max="4" width="40.7109375" style="26" customWidth="1"/>
    <col min="5" max="5" width="6.7109375" style="26" customWidth="1"/>
    <col min="6" max="6" width="40.7109375" style="26" customWidth="1"/>
    <col min="7" max="7" width="40.7109375" style="24" customWidth="1"/>
    <col min="8" max="16384" width="8.85546875" style="57"/>
  </cols>
  <sheetData>
    <row r="1" spans="1:7" ht="31.5" x14ac:dyDescent="0.25">
      <c r="A1" s="23" t="s">
        <v>1129</v>
      </c>
      <c r="B1" s="23"/>
      <c r="C1" s="24"/>
      <c r="D1" s="24"/>
      <c r="E1" s="24"/>
      <c r="F1" s="24"/>
    </row>
    <row r="2" spans="1:7" ht="15.75" thickBot="1" x14ac:dyDescent="0.3">
      <c r="A2" s="24"/>
      <c r="B2" s="24"/>
      <c r="C2" s="24"/>
      <c r="D2" s="24"/>
      <c r="E2" s="24"/>
      <c r="F2" s="24"/>
    </row>
    <row r="3" spans="1:7" ht="19.5" thickBot="1" x14ac:dyDescent="0.3">
      <c r="A3" s="27"/>
      <c r="B3" s="28" t="s">
        <v>24</v>
      </c>
      <c r="C3" s="29" t="s">
        <v>25</v>
      </c>
      <c r="D3" s="27"/>
      <c r="E3" s="27"/>
      <c r="F3" s="27"/>
      <c r="G3" s="27"/>
    </row>
    <row r="4" spans="1:7" ht="15.75" thickBot="1" x14ac:dyDescent="0.3"/>
    <row r="5" spans="1:7" ht="19.5" thickBot="1" x14ac:dyDescent="0.3">
      <c r="A5" s="30"/>
      <c r="B5" s="87" t="s">
        <v>1130</v>
      </c>
      <c r="C5" s="30"/>
      <c r="E5" s="32"/>
      <c r="F5" s="32"/>
    </row>
    <row r="6" spans="1:7" ht="15.75" thickBot="1" x14ac:dyDescent="0.3">
      <c r="B6" s="88" t="s">
        <v>1131</v>
      </c>
    </row>
    <row r="7" spans="1:7" x14ac:dyDescent="0.25">
      <c r="B7" s="36"/>
    </row>
    <row r="8" spans="1:7" ht="37.5" x14ac:dyDescent="0.25">
      <c r="A8" s="37" t="s">
        <v>34</v>
      </c>
      <c r="B8" s="37" t="s">
        <v>1131</v>
      </c>
      <c r="C8" s="38"/>
      <c r="D8" s="38"/>
      <c r="E8" s="38"/>
      <c r="F8" s="38"/>
      <c r="G8" s="39"/>
    </row>
    <row r="9" spans="1:7" ht="15" customHeight="1" x14ac:dyDescent="0.25">
      <c r="A9" s="45"/>
      <c r="B9" s="46" t="s">
        <v>945</v>
      </c>
      <c r="C9" s="45" t="s">
        <v>1132</v>
      </c>
      <c r="D9" s="45"/>
      <c r="E9" s="47"/>
      <c r="F9" s="45"/>
      <c r="G9" s="48"/>
    </row>
    <row r="10" spans="1:7" x14ac:dyDescent="0.25">
      <c r="A10" s="26" t="s">
        <v>1133</v>
      </c>
      <c r="B10" s="26" t="s">
        <v>1134</v>
      </c>
      <c r="C10" s="26" t="s">
        <v>36</v>
      </c>
    </row>
    <row r="11" spans="1:7" outlineLevel="1" x14ac:dyDescent="0.25">
      <c r="A11" s="26" t="s">
        <v>1135</v>
      </c>
      <c r="B11" s="41" t="s">
        <v>532</v>
      </c>
    </row>
    <row r="12" spans="1:7" outlineLevel="1" x14ac:dyDescent="0.25">
      <c r="A12" s="26" t="s">
        <v>1136</v>
      </c>
      <c r="B12" s="41" t="s">
        <v>534</v>
      </c>
    </row>
    <row r="13" spans="1:7" outlineLevel="1" x14ac:dyDescent="0.25">
      <c r="A13" s="26" t="s">
        <v>1137</v>
      </c>
      <c r="B13" s="41"/>
    </row>
    <row r="14" spans="1:7" outlineLevel="1" x14ac:dyDescent="0.25">
      <c r="A14" s="26" t="s">
        <v>1138</v>
      </c>
      <c r="B14" s="41"/>
    </row>
    <row r="15" spans="1:7" outlineLevel="1" x14ac:dyDescent="0.25">
      <c r="A15" s="26" t="s">
        <v>1139</v>
      </c>
      <c r="B15" s="41"/>
    </row>
    <row r="16" spans="1:7" outlineLevel="1" x14ac:dyDescent="0.25">
      <c r="A16" s="26" t="s">
        <v>1140</v>
      </c>
      <c r="B16" s="41"/>
    </row>
    <row r="17" spans="1:7" ht="15" customHeight="1" x14ac:dyDescent="0.25">
      <c r="A17" s="45"/>
      <c r="B17" s="46" t="s">
        <v>1141</v>
      </c>
      <c r="C17" s="45" t="s">
        <v>1142</v>
      </c>
      <c r="D17" s="45"/>
      <c r="E17" s="47"/>
      <c r="F17" s="48"/>
      <c r="G17" s="48"/>
    </row>
    <row r="18" spans="1:7" x14ac:dyDescent="0.25">
      <c r="A18" s="26" t="s">
        <v>1143</v>
      </c>
      <c r="B18" s="26" t="s">
        <v>543</v>
      </c>
      <c r="C18" s="26" t="s">
        <v>36</v>
      </c>
    </row>
    <row r="19" spans="1:7" outlineLevel="1" x14ac:dyDescent="0.25">
      <c r="A19" s="26" t="s">
        <v>1144</v>
      </c>
    </row>
    <row r="20" spans="1:7" outlineLevel="1" x14ac:dyDescent="0.25">
      <c r="A20" s="26" t="s">
        <v>1145</v>
      </c>
    </row>
    <row r="21" spans="1:7" outlineLevel="1" x14ac:dyDescent="0.25">
      <c r="A21" s="26" t="s">
        <v>1146</v>
      </c>
    </row>
    <row r="22" spans="1:7" outlineLevel="1" x14ac:dyDescent="0.25">
      <c r="A22" s="26" t="s">
        <v>1147</v>
      </c>
    </row>
    <row r="23" spans="1:7" outlineLevel="1" x14ac:dyDescent="0.25">
      <c r="A23" s="26" t="s">
        <v>1148</v>
      </c>
    </row>
    <row r="24" spans="1:7" outlineLevel="1" x14ac:dyDescent="0.25">
      <c r="A24" s="26" t="s">
        <v>1149</v>
      </c>
    </row>
    <row r="25" spans="1:7" ht="15" customHeight="1" x14ac:dyDescent="0.25">
      <c r="A25" s="45"/>
      <c r="B25" s="46" t="s">
        <v>1150</v>
      </c>
      <c r="C25" s="45" t="s">
        <v>1142</v>
      </c>
      <c r="D25" s="45"/>
      <c r="E25" s="47"/>
      <c r="F25" s="48"/>
      <c r="G25" s="48"/>
    </row>
    <row r="26" spans="1:7" x14ac:dyDescent="0.25">
      <c r="A26" s="26" t="s">
        <v>1151</v>
      </c>
      <c r="B26" s="79" t="s">
        <v>552</v>
      </c>
      <c r="C26" s="26">
        <f>SUM(C27:C54)</f>
        <v>0</v>
      </c>
      <c r="D26" s="79"/>
      <c r="F26" s="79"/>
      <c r="G26" s="26"/>
    </row>
    <row r="27" spans="1:7" x14ac:dyDescent="0.25">
      <c r="A27" s="26" t="s">
        <v>1152</v>
      </c>
      <c r="B27" s="26" t="s">
        <v>554</v>
      </c>
      <c r="C27" s="26" t="s">
        <v>36</v>
      </c>
      <c r="D27" s="79"/>
      <c r="F27" s="79"/>
      <c r="G27" s="26"/>
    </row>
    <row r="28" spans="1:7" x14ac:dyDescent="0.25">
      <c r="A28" s="26" t="s">
        <v>1153</v>
      </c>
      <c r="B28" s="26" t="s">
        <v>556</v>
      </c>
      <c r="C28" s="26" t="s">
        <v>36</v>
      </c>
      <c r="D28" s="79"/>
      <c r="F28" s="79"/>
      <c r="G28" s="26"/>
    </row>
    <row r="29" spans="1:7" x14ac:dyDescent="0.25">
      <c r="A29" s="26" t="s">
        <v>1154</v>
      </c>
      <c r="B29" s="26" t="s">
        <v>558</v>
      </c>
      <c r="C29" s="26" t="s">
        <v>36</v>
      </c>
      <c r="D29" s="79"/>
      <c r="F29" s="79"/>
      <c r="G29" s="26"/>
    </row>
    <row r="30" spans="1:7" x14ac:dyDescent="0.25">
      <c r="A30" s="26" t="s">
        <v>1155</v>
      </c>
      <c r="B30" s="26" t="s">
        <v>560</v>
      </c>
      <c r="C30" s="26" t="s">
        <v>36</v>
      </c>
      <c r="D30" s="79"/>
      <c r="F30" s="79"/>
      <c r="G30" s="26"/>
    </row>
    <row r="31" spans="1:7" x14ac:dyDescent="0.25">
      <c r="A31" s="26" t="s">
        <v>1156</v>
      </c>
      <c r="B31" s="26" t="s">
        <v>562</v>
      </c>
      <c r="C31" s="26" t="s">
        <v>36</v>
      </c>
      <c r="D31" s="79"/>
      <c r="F31" s="79"/>
      <c r="G31" s="26"/>
    </row>
    <row r="32" spans="1:7" x14ac:dyDescent="0.25">
      <c r="A32" s="26" t="s">
        <v>1157</v>
      </c>
      <c r="B32" s="26" t="s">
        <v>564</v>
      </c>
      <c r="C32" s="26" t="s">
        <v>36</v>
      </c>
      <c r="D32" s="79"/>
      <c r="F32" s="79"/>
      <c r="G32" s="26"/>
    </row>
    <row r="33" spans="1:7" x14ac:dyDescent="0.25">
      <c r="A33" s="26" t="s">
        <v>1158</v>
      </c>
      <c r="B33" s="26" t="s">
        <v>566</v>
      </c>
      <c r="C33" s="26" t="s">
        <v>36</v>
      </c>
      <c r="D33" s="79"/>
      <c r="F33" s="79"/>
      <c r="G33" s="26"/>
    </row>
    <row r="34" spans="1:7" x14ac:dyDescent="0.25">
      <c r="A34" s="26" t="s">
        <v>1159</v>
      </c>
      <c r="B34" s="26" t="s">
        <v>568</v>
      </c>
      <c r="C34" s="26" t="s">
        <v>36</v>
      </c>
      <c r="D34" s="79"/>
      <c r="F34" s="79"/>
      <c r="G34" s="26"/>
    </row>
    <row r="35" spans="1:7" x14ac:dyDescent="0.25">
      <c r="A35" s="26" t="s">
        <v>1160</v>
      </c>
      <c r="B35" s="26" t="s">
        <v>570</v>
      </c>
      <c r="C35" s="26" t="s">
        <v>36</v>
      </c>
      <c r="D35" s="79"/>
      <c r="F35" s="79"/>
      <c r="G35" s="26"/>
    </row>
    <row r="36" spans="1:7" x14ac:dyDescent="0.25">
      <c r="A36" s="26" t="s">
        <v>1161</v>
      </c>
      <c r="B36" s="26" t="s">
        <v>572</v>
      </c>
      <c r="C36" s="26" t="s">
        <v>36</v>
      </c>
      <c r="D36" s="79"/>
      <c r="F36" s="79"/>
      <c r="G36" s="26"/>
    </row>
    <row r="37" spans="1:7" x14ac:dyDescent="0.25">
      <c r="A37" s="26" t="s">
        <v>1162</v>
      </c>
      <c r="B37" s="26" t="s">
        <v>574</v>
      </c>
      <c r="C37" s="26" t="s">
        <v>36</v>
      </c>
      <c r="D37" s="79"/>
      <c r="F37" s="79"/>
      <c r="G37" s="26"/>
    </row>
    <row r="38" spans="1:7" x14ac:dyDescent="0.25">
      <c r="A38" s="26" t="s">
        <v>1163</v>
      </c>
      <c r="B38" s="26" t="s">
        <v>576</v>
      </c>
      <c r="C38" s="26" t="s">
        <v>36</v>
      </c>
      <c r="D38" s="79"/>
      <c r="F38" s="79"/>
      <c r="G38" s="26"/>
    </row>
    <row r="39" spans="1:7" x14ac:dyDescent="0.25">
      <c r="A39" s="26" t="s">
        <v>1164</v>
      </c>
      <c r="B39" s="26" t="s">
        <v>578</v>
      </c>
      <c r="C39" s="26" t="s">
        <v>36</v>
      </c>
      <c r="D39" s="79"/>
      <c r="F39" s="79"/>
      <c r="G39" s="26"/>
    </row>
    <row r="40" spans="1:7" x14ac:dyDescent="0.25">
      <c r="A40" s="26" t="s">
        <v>1165</v>
      </c>
      <c r="B40" s="26" t="s">
        <v>580</v>
      </c>
      <c r="C40" s="26" t="s">
        <v>36</v>
      </c>
      <c r="D40" s="79"/>
      <c r="F40" s="79"/>
      <c r="G40" s="26"/>
    </row>
    <row r="41" spans="1:7" x14ac:dyDescent="0.25">
      <c r="A41" s="26" t="s">
        <v>1166</v>
      </c>
      <c r="B41" s="26" t="s">
        <v>582</v>
      </c>
      <c r="C41" s="26" t="s">
        <v>36</v>
      </c>
      <c r="D41" s="79"/>
      <c r="F41" s="79"/>
      <c r="G41" s="26"/>
    </row>
    <row r="42" spans="1:7" x14ac:dyDescent="0.25">
      <c r="A42" s="26" t="s">
        <v>1167</v>
      </c>
      <c r="B42" s="26" t="s">
        <v>3</v>
      </c>
      <c r="C42" s="26" t="s">
        <v>36</v>
      </c>
      <c r="D42" s="79"/>
      <c r="F42" s="79"/>
      <c r="G42" s="26"/>
    </row>
    <row r="43" spans="1:7" x14ac:dyDescent="0.25">
      <c r="A43" s="26" t="s">
        <v>1168</v>
      </c>
      <c r="B43" s="26" t="s">
        <v>585</v>
      </c>
      <c r="C43" s="26" t="s">
        <v>36</v>
      </c>
      <c r="D43" s="79"/>
      <c r="F43" s="79"/>
      <c r="G43" s="26"/>
    </row>
    <row r="44" spans="1:7" x14ac:dyDescent="0.25">
      <c r="A44" s="26" t="s">
        <v>1169</v>
      </c>
      <c r="B44" s="26" t="s">
        <v>587</v>
      </c>
      <c r="C44" s="26" t="s">
        <v>36</v>
      </c>
      <c r="D44" s="79"/>
      <c r="F44" s="79"/>
      <c r="G44" s="26"/>
    </row>
    <row r="45" spans="1:7" x14ac:dyDescent="0.25">
      <c r="A45" s="26" t="s">
        <v>1170</v>
      </c>
      <c r="B45" s="26" t="s">
        <v>589</v>
      </c>
      <c r="C45" s="26" t="s">
        <v>36</v>
      </c>
      <c r="D45" s="79"/>
      <c r="F45" s="79"/>
      <c r="G45" s="26"/>
    </row>
    <row r="46" spans="1:7" x14ac:dyDescent="0.25">
      <c r="A46" s="26" t="s">
        <v>1171</v>
      </c>
      <c r="B46" s="26" t="s">
        <v>591</v>
      </c>
      <c r="C46" s="26" t="s">
        <v>36</v>
      </c>
      <c r="D46" s="79"/>
      <c r="F46" s="79"/>
      <c r="G46" s="26"/>
    </row>
    <row r="47" spans="1:7" x14ac:dyDescent="0.25">
      <c r="A47" s="26" t="s">
        <v>1172</v>
      </c>
      <c r="B47" s="26" t="s">
        <v>593</v>
      </c>
      <c r="C47" s="26" t="s">
        <v>36</v>
      </c>
      <c r="D47" s="79"/>
      <c r="F47" s="79"/>
      <c r="G47" s="26"/>
    </row>
    <row r="48" spans="1:7" x14ac:dyDescent="0.25">
      <c r="A48" s="26" t="s">
        <v>1173</v>
      </c>
      <c r="B48" s="26" t="s">
        <v>595</v>
      </c>
      <c r="C48" s="26" t="s">
        <v>36</v>
      </c>
      <c r="D48" s="79"/>
      <c r="F48" s="79"/>
      <c r="G48" s="26"/>
    </row>
    <row r="49" spans="1:7" x14ac:dyDescent="0.25">
      <c r="A49" s="26" t="s">
        <v>1174</v>
      </c>
      <c r="B49" s="26" t="s">
        <v>597</v>
      </c>
      <c r="C49" s="26" t="s">
        <v>36</v>
      </c>
      <c r="D49" s="79"/>
      <c r="F49" s="79"/>
      <c r="G49" s="26"/>
    </row>
    <row r="50" spans="1:7" x14ac:dyDescent="0.25">
      <c r="A50" s="26" t="s">
        <v>1175</v>
      </c>
      <c r="B50" s="26" t="s">
        <v>599</v>
      </c>
      <c r="C50" s="26" t="s">
        <v>36</v>
      </c>
      <c r="D50" s="79"/>
      <c r="F50" s="79"/>
      <c r="G50" s="26"/>
    </row>
    <row r="51" spans="1:7" x14ac:dyDescent="0.25">
      <c r="A51" s="26" t="s">
        <v>1176</v>
      </c>
      <c r="B51" s="26" t="s">
        <v>601</v>
      </c>
      <c r="C51" s="26" t="s">
        <v>36</v>
      </c>
      <c r="D51" s="79"/>
      <c r="F51" s="79"/>
      <c r="G51" s="26"/>
    </row>
    <row r="52" spans="1:7" x14ac:dyDescent="0.25">
      <c r="A52" s="26" t="s">
        <v>1177</v>
      </c>
      <c r="B52" s="26" t="s">
        <v>603</v>
      </c>
      <c r="C52" s="26" t="s">
        <v>36</v>
      </c>
      <c r="D52" s="79"/>
      <c r="F52" s="79"/>
      <c r="G52" s="26"/>
    </row>
    <row r="53" spans="1:7" x14ac:dyDescent="0.25">
      <c r="A53" s="26" t="s">
        <v>1178</v>
      </c>
      <c r="B53" s="26" t="s">
        <v>6</v>
      </c>
      <c r="C53" s="26" t="s">
        <v>36</v>
      </c>
      <c r="D53" s="79"/>
      <c r="F53" s="79"/>
      <c r="G53" s="26"/>
    </row>
    <row r="54" spans="1:7" x14ac:dyDescent="0.25">
      <c r="A54" s="26" t="s">
        <v>1179</v>
      </c>
      <c r="B54" s="26" t="s">
        <v>606</v>
      </c>
      <c r="C54" s="26" t="s">
        <v>36</v>
      </c>
      <c r="D54" s="79"/>
      <c r="F54" s="79"/>
      <c r="G54" s="26"/>
    </row>
    <row r="55" spans="1:7" x14ac:dyDescent="0.25">
      <c r="A55" s="26" t="s">
        <v>1180</v>
      </c>
      <c r="B55" s="79" t="s">
        <v>293</v>
      </c>
      <c r="C55" s="79">
        <f>SUM(C56:C58)</f>
        <v>0</v>
      </c>
      <c r="D55" s="79"/>
      <c r="F55" s="79"/>
      <c r="G55" s="26"/>
    </row>
    <row r="56" spans="1:7" x14ac:dyDescent="0.25">
      <c r="A56" s="26" t="s">
        <v>1181</v>
      </c>
      <c r="B56" s="26" t="s">
        <v>609</v>
      </c>
      <c r="C56" s="26" t="s">
        <v>36</v>
      </c>
      <c r="D56" s="79"/>
      <c r="F56" s="79"/>
      <c r="G56" s="26"/>
    </row>
    <row r="57" spans="1:7" x14ac:dyDescent="0.25">
      <c r="A57" s="26" t="s">
        <v>1182</v>
      </c>
      <c r="B57" s="26" t="s">
        <v>611</v>
      </c>
      <c r="C57" s="26" t="s">
        <v>36</v>
      </c>
      <c r="D57" s="79"/>
      <c r="F57" s="79"/>
      <c r="G57" s="26"/>
    </row>
    <row r="58" spans="1:7" x14ac:dyDescent="0.25">
      <c r="A58" s="26" t="s">
        <v>1183</v>
      </c>
      <c r="B58" s="26" t="s">
        <v>2</v>
      </c>
      <c r="C58" s="26" t="s">
        <v>36</v>
      </c>
      <c r="D58" s="79"/>
      <c r="F58" s="79"/>
      <c r="G58" s="26"/>
    </row>
    <row r="59" spans="1:7" x14ac:dyDescent="0.25">
      <c r="A59" s="26" t="s">
        <v>1184</v>
      </c>
      <c r="B59" s="79" t="s">
        <v>100</v>
      </c>
      <c r="C59" s="79">
        <f>SUM(C60:C69)</f>
        <v>0</v>
      </c>
      <c r="D59" s="79"/>
      <c r="F59" s="79"/>
      <c r="G59" s="26"/>
    </row>
    <row r="60" spans="1:7" x14ac:dyDescent="0.25">
      <c r="A60" s="26" t="s">
        <v>1185</v>
      </c>
      <c r="B60" s="43" t="s">
        <v>295</v>
      </c>
      <c r="C60" s="26" t="s">
        <v>36</v>
      </c>
      <c r="D60" s="79"/>
      <c r="F60" s="79"/>
      <c r="G60" s="26"/>
    </row>
    <row r="61" spans="1:7" x14ac:dyDescent="0.25">
      <c r="A61" s="26" t="s">
        <v>1186</v>
      </c>
      <c r="B61" s="43" t="s">
        <v>297</v>
      </c>
      <c r="C61" s="26" t="s">
        <v>36</v>
      </c>
      <c r="D61" s="79"/>
      <c r="F61" s="79"/>
      <c r="G61" s="26"/>
    </row>
    <row r="62" spans="1:7" x14ac:dyDescent="0.25">
      <c r="A62" s="26" t="s">
        <v>1187</v>
      </c>
      <c r="B62" s="43" t="s">
        <v>299</v>
      </c>
      <c r="C62" s="26" t="s">
        <v>36</v>
      </c>
      <c r="D62" s="79"/>
      <c r="F62" s="79"/>
      <c r="G62" s="26"/>
    </row>
    <row r="63" spans="1:7" x14ac:dyDescent="0.25">
      <c r="A63" s="26" t="s">
        <v>1188</v>
      </c>
      <c r="B63" s="43" t="s">
        <v>12</v>
      </c>
      <c r="C63" s="26" t="s">
        <v>36</v>
      </c>
      <c r="D63" s="79"/>
      <c r="F63" s="79"/>
      <c r="G63" s="26"/>
    </row>
    <row r="64" spans="1:7" x14ac:dyDescent="0.25">
      <c r="A64" s="26" t="s">
        <v>1189</v>
      </c>
      <c r="B64" s="43" t="s">
        <v>302</v>
      </c>
      <c r="C64" s="26" t="s">
        <v>36</v>
      </c>
      <c r="D64" s="79"/>
      <c r="F64" s="79"/>
      <c r="G64" s="26"/>
    </row>
    <row r="65" spans="1:7" x14ac:dyDescent="0.25">
      <c r="A65" s="26" t="s">
        <v>1190</v>
      </c>
      <c r="B65" s="43" t="s">
        <v>304</v>
      </c>
      <c r="C65" s="26" t="s">
        <v>36</v>
      </c>
      <c r="D65" s="79"/>
      <c r="F65" s="79"/>
      <c r="G65" s="26"/>
    </row>
    <row r="66" spans="1:7" x14ac:dyDescent="0.25">
      <c r="A66" s="26" t="s">
        <v>1191</v>
      </c>
      <c r="B66" s="43" t="s">
        <v>306</v>
      </c>
      <c r="C66" s="26" t="s">
        <v>36</v>
      </c>
      <c r="D66" s="79"/>
      <c r="F66" s="79"/>
      <c r="G66" s="26"/>
    </row>
    <row r="67" spans="1:7" x14ac:dyDescent="0.25">
      <c r="A67" s="26" t="s">
        <v>1192</v>
      </c>
      <c r="B67" s="43" t="s">
        <v>308</v>
      </c>
      <c r="C67" s="26" t="s">
        <v>36</v>
      </c>
      <c r="D67" s="79"/>
      <c r="F67" s="79"/>
      <c r="G67" s="26"/>
    </row>
    <row r="68" spans="1:7" x14ac:dyDescent="0.25">
      <c r="A68" s="26" t="s">
        <v>1193</v>
      </c>
      <c r="B68" s="43" t="s">
        <v>310</v>
      </c>
      <c r="C68" s="26" t="s">
        <v>36</v>
      </c>
      <c r="D68" s="79"/>
      <c r="F68" s="79"/>
      <c r="G68" s="26"/>
    </row>
    <row r="69" spans="1:7" x14ac:dyDescent="0.25">
      <c r="A69" s="26" t="s">
        <v>1194</v>
      </c>
      <c r="B69" s="43" t="s">
        <v>100</v>
      </c>
      <c r="C69" s="26" t="s">
        <v>36</v>
      </c>
      <c r="D69" s="79"/>
      <c r="F69" s="79"/>
      <c r="G69" s="26"/>
    </row>
    <row r="70" spans="1:7" outlineLevel="1" x14ac:dyDescent="0.25">
      <c r="A70" s="26" t="s">
        <v>1195</v>
      </c>
      <c r="B70" s="56" t="s">
        <v>104</v>
      </c>
      <c r="G70" s="26"/>
    </row>
    <row r="71" spans="1:7" outlineLevel="1" x14ac:dyDescent="0.25">
      <c r="A71" s="26" t="s">
        <v>1196</v>
      </c>
      <c r="B71" s="56" t="s">
        <v>104</v>
      </c>
      <c r="G71" s="26"/>
    </row>
    <row r="72" spans="1:7" outlineLevel="1" x14ac:dyDescent="0.25">
      <c r="A72" s="26" t="s">
        <v>1197</v>
      </c>
      <c r="B72" s="56" t="s">
        <v>104</v>
      </c>
      <c r="G72" s="26"/>
    </row>
    <row r="73" spans="1:7" outlineLevel="1" x14ac:dyDescent="0.25">
      <c r="A73" s="26" t="s">
        <v>1198</v>
      </c>
      <c r="B73" s="56" t="s">
        <v>104</v>
      </c>
      <c r="G73" s="26"/>
    </row>
    <row r="74" spans="1:7" outlineLevel="1" x14ac:dyDescent="0.25">
      <c r="A74" s="26" t="s">
        <v>1199</v>
      </c>
      <c r="B74" s="56" t="s">
        <v>104</v>
      </c>
      <c r="G74" s="26"/>
    </row>
    <row r="75" spans="1:7" outlineLevel="1" x14ac:dyDescent="0.25">
      <c r="A75" s="26" t="s">
        <v>1200</v>
      </c>
      <c r="B75" s="56" t="s">
        <v>104</v>
      </c>
      <c r="G75" s="26"/>
    </row>
    <row r="76" spans="1:7" outlineLevel="1" x14ac:dyDescent="0.25">
      <c r="A76" s="26" t="s">
        <v>1201</v>
      </c>
      <c r="B76" s="56" t="s">
        <v>104</v>
      </c>
      <c r="G76" s="26"/>
    </row>
    <row r="77" spans="1:7" outlineLevel="1" x14ac:dyDescent="0.25">
      <c r="A77" s="26" t="s">
        <v>1202</v>
      </c>
      <c r="B77" s="56" t="s">
        <v>104</v>
      </c>
      <c r="G77" s="26"/>
    </row>
    <row r="78" spans="1:7" outlineLevel="1" x14ac:dyDescent="0.25">
      <c r="A78" s="26" t="s">
        <v>1203</v>
      </c>
      <c r="B78" s="56" t="s">
        <v>104</v>
      </c>
      <c r="G78" s="26"/>
    </row>
    <row r="79" spans="1:7" outlineLevel="1" x14ac:dyDescent="0.25">
      <c r="A79" s="26" t="s">
        <v>1204</v>
      </c>
      <c r="B79" s="56" t="s">
        <v>104</v>
      </c>
      <c r="G79" s="26"/>
    </row>
    <row r="80" spans="1:7" ht="15" customHeight="1" x14ac:dyDescent="0.25">
      <c r="A80" s="45"/>
      <c r="B80" s="46" t="s">
        <v>1205</v>
      </c>
      <c r="C80" s="45" t="s">
        <v>1142</v>
      </c>
      <c r="D80" s="45"/>
      <c r="E80" s="47"/>
      <c r="F80" s="48"/>
      <c r="G80" s="48"/>
    </row>
    <row r="81" spans="1:7" x14ac:dyDescent="0.25">
      <c r="A81" s="26" t="s">
        <v>1206</v>
      </c>
      <c r="B81" s="26" t="s">
        <v>669</v>
      </c>
      <c r="C81" s="26" t="s">
        <v>36</v>
      </c>
      <c r="E81" s="24"/>
    </row>
    <row r="82" spans="1:7" x14ac:dyDescent="0.25">
      <c r="A82" s="26" t="s">
        <v>1207</v>
      </c>
      <c r="B82" s="26" t="s">
        <v>671</v>
      </c>
      <c r="C82" s="26" t="s">
        <v>36</v>
      </c>
      <c r="E82" s="24"/>
    </row>
    <row r="83" spans="1:7" x14ac:dyDescent="0.25">
      <c r="A83" s="26" t="s">
        <v>1208</v>
      </c>
      <c r="B83" s="26" t="s">
        <v>100</v>
      </c>
      <c r="C83" s="26" t="s">
        <v>36</v>
      </c>
      <c r="E83" s="24"/>
    </row>
    <row r="84" spans="1:7" outlineLevel="1" x14ac:dyDescent="0.25">
      <c r="A84" s="26" t="s">
        <v>1209</v>
      </c>
      <c r="E84" s="24"/>
    </row>
    <row r="85" spans="1:7" outlineLevel="1" x14ac:dyDescent="0.25">
      <c r="A85" s="26" t="s">
        <v>1210</v>
      </c>
      <c r="E85" s="24"/>
    </row>
    <row r="86" spans="1:7" outlineLevel="1" x14ac:dyDescent="0.25">
      <c r="A86" s="26" t="s">
        <v>1211</v>
      </c>
      <c r="E86" s="24"/>
    </row>
    <row r="87" spans="1:7" outlineLevel="1" x14ac:dyDescent="0.25">
      <c r="A87" s="26" t="s">
        <v>1212</v>
      </c>
      <c r="E87" s="24"/>
    </row>
    <row r="88" spans="1:7" outlineLevel="1" x14ac:dyDescent="0.25">
      <c r="A88" s="26" t="s">
        <v>1213</v>
      </c>
      <c r="E88" s="24"/>
    </row>
    <row r="89" spans="1:7" outlineLevel="1" x14ac:dyDescent="0.25">
      <c r="A89" s="26" t="s">
        <v>1214</v>
      </c>
      <c r="E89" s="24"/>
    </row>
    <row r="90" spans="1:7" ht="15" customHeight="1" x14ac:dyDescent="0.25">
      <c r="A90" s="45"/>
      <c r="B90" s="46" t="s">
        <v>1215</v>
      </c>
      <c r="C90" s="45" t="s">
        <v>1142</v>
      </c>
      <c r="D90" s="45"/>
      <c r="E90" s="47"/>
      <c r="F90" s="48"/>
      <c r="G90" s="48"/>
    </row>
    <row r="91" spans="1:7" x14ac:dyDescent="0.25">
      <c r="A91" s="26" t="s">
        <v>1216</v>
      </c>
      <c r="B91" s="26" t="s">
        <v>681</v>
      </c>
      <c r="C91" s="26" t="s">
        <v>36</v>
      </c>
      <c r="E91" s="24"/>
    </row>
    <row r="92" spans="1:7" x14ac:dyDescent="0.25">
      <c r="A92" s="26" t="s">
        <v>1217</v>
      </c>
      <c r="B92" s="26" t="s">
        <v>683</v>
      </c>
      <c r="C92" s="26" t="s">
        <v>36</v>
      </c>
      <c r="E92" s="24"/>
    </row>
    <row r="93" spans="1:7" x14ac:dyDescent="0.25">
      <c r="A93" s="26" t="s">
        <v>1218</v>
      </c>
      <c r="B93" s="26" t="s">
        <v>100</v>
      </c>
      <c r="C93" s="26" t="s">
        <v>36</v>
      </c>
      <c r="E93" s="24"/>
    </row>
    <row r="94" spans="1:7" outlineLevel="1" x14ac:dyDescent="0.25">
      <c r="A94" s="26" t="s">
        <v>1219</v>
      </c>
      <c r="C94" s="26" t="s">
        <v>36</v>
      </c>
      <c r="E94" s="24"/>
    </row>
    <row r="95" spans="1:7" outlineLevel="1" x14ac:dyDescent="0.25">
      <c r="A95" s="26" t="s">
        <v>1220</v>
      </c>
      <c r="E95" s="24"/>
    </row>
    <row r="96" spans="1:7" outlineLevel="1" x14ac:dyDescent="0.25">
      <c r="A96" s="26" t="s">
        <v>1221</v>
      </c>
      <c r="E96" s="24"/>
    </row>
    <row r="97" spans="1:7" outlineLevel="1" x14ac:dyDescent="0.25">
      <c r="A97" s="26" t="s">
        <v>1222</v>
      </c>
      <c r="E97" s="24"/>
    </row>
    <row r="98" spans="1:7" outlineLevel="1" x14ac:dyDescent="0.25">
      <c r="A98" s="26" t="s">
        <v>1223</v>
      </c>
      <c r="E98" s="24"/>
    </row>
    <row r="99" spans="1:7" outlineLevel="1" x14ac:dyDescent="0.25">
      <c r="A99" s="26" t="s">
        <v>1224</v>
      </c>
      <c r="E99" s="24"/>
    </row>
    <row r="100" spans="1:7" ht="15" customHeight="1" x14ac:dyDescent="0.25">
      <c r="A100" s="45"/>
      <c r="B100" s="46" t="s">
        <v>1225</v>
      </c>
      <c r="C100" s="45" t="s">
        <v>1142</v>
      </c>
      <c r="D100" s="45"/>
      <c r="E100" s="47"/>
      <c r="F100" s="48"/>
      <c r="G100" s="48"/>
    </row>
    <row r="101" spans="1:7" x14ac:dyDescent="0.25">
      <c r="A101" s="26" t="s">
        <v>1226</v>
      </c>
      <c r="B101" s="22" t="s">
        <v>693</v>
      </c>
      <c r="C101" s="26" t="s">
        <v>36</v>
      </c>
      <c r="E101" s="24"/>
    </row>
    <row r="102" spans="1:7" x14ac:dyDescent="0.25">
      <c r="A102" s="26" t="s">
        <v>1227</v>
      </c>
      <c r="B102" s="22" t="s">
        <v>695</v>
      </c>
      <c r="C102" s="26" t="s">
        <v>36</v>
      </c>
      <c r="E102" s="24"/>
    </row>
    <row r="103" spans="1:7" x14ac:dyDescent="0.25">
      <c r="A103" s="26" t="s">
        <v>1228</v>
      </c>
      <c r="B103" s="22" t="s">
        <v>697</v>
      </c>
      <c r="C103" s="26" t="s">
        <v>36</v>
      </c>
    </row>
    <row r="104" spans="1:7" x14ac:dyDescent="0.25">
      <c r="A104" s="26" t="s">
        <v>1229</v>
      </c>
      <c r="B104" s="22" t="s">
        <v>699</v>
      </c>
      <c r="C104" s="26" t="s">
        <v>36</v>
      </c>
    </row>
    <row r="105" spans="1:7" x14ac:dyDescent="0.25">
      <c r="A105" s="26" t="s">
        <v>1230</v>
      </c>
      <c r="B105" s="22" t="s">
        <v>701</v>
      </c>
      <c r="C105" s="26" t="s">
        <v>36</v>
      </c>
    </row>
    <row r="106" spans="1:7" outlineLevel="1" x14ac:dyDescent="0.25">
      <c r="A106" s="26" t="s">
        <v>1231</v>
      </c>
      <c r="B106" s="22"/>
    </row>
    <row r="107" spans="1:7" outlineLevel="1" x14ac:dyDescent="0.25">
      <c r="A107" s="26" t="s">
        <v>1232</v>
      </c>
      <c r="B107" s="22"/>
    </row>
    <row r="108" spans="1:7" outlineLevel="1" x14ac:dyDescent="0.25">
      <c r="A108" s="26" t="s">
        <v>1233</v>
      </c>
      <c r="B108" s="22"/>
    </row>
    <row r="109" spans="1:7" outlineLevel="1" x14ac:dyDescent="0.25">
      <c r="A109" s="26" t="s">
        <v>1234</v>
      </c>
      <c r="B109" s="22"/>
    </row>
    <row r="110" spans="1:7" ht="15" customHeight="1" x14ac:dyDescent="0.25">
      <c r="A110" s="45"/>
      <c r="B110" s="46" t="s">
        <v>1235</v>
      </c>
      <c r="C110" s="45" t="s">
        <v>1142</v>
      </c>
      <c r="D110" s="45"/>
      <c r="E110" s="47"/>
      <c r="F110" s="48"/>
      <c r="G110" s="48"/>
    </row>
    <row r="111" spans="1:7" x14ac:dyDescent="0.25">
      <c r="A111" s="26" t="s">
        <v>1236</v>
      </c>
      <c r="B111" s="26" t="s">
        <v>708</v>
      </c>
      <c r="C111" s="26" t="s">
        <v>36</v>
      </c>
      <c r="E111" s="24"/>
    </row>
    <row r="112" spans="1:7" outlineLevel="1" x14ac:dyDescent="0.25">
      <c r="A112" s="26" t="s">
        <v>1237</v>
      </c>
      <c r="E112" s="24"/>
    </row>
    <row r="113" spans="1:7" outlineLevel="1" x14ac:dyDescent="0.25">
      <c r="A113" s="26" t="s">
        <v>1238</v>
      </c>
      <c r="E113" s="24"/>
    </row>
    <row r="114" spans="1:7" outlineLevel="1" x14ac:dyDescent="0.25">
      <c r="A114" s="26" t="s">
        <v>1239</v>
      </c>
      <c r="E114" s="24"/>
    </row>
    <row r="115" spans="1:7" outlineLevel="1" x14ac:dyDescent="0.25">
      <c r="A115" s="26" t="s">
        <v>1240</v>
      </c>
      <c r="E115" s="24"/>
    </row>
    <row r="116" spans="1:7" ht="15" customHeight="1" x14ac:dyDescent="0.25">
      <c r="A116" s="45"/>
      <c r="B116" s="46" t="s">
        <v>1241</v>
      </c>
      <c r="C116" s="45" t="s">
        <v>714</v>
      </c>
      <c r="D116" s="45" t="s">
        <v>715</v>
      </c>
      <c r="E116" s="47"/>
      <c r="F116" s="45" t="s">
        <v>1142</v>
      </c>
      <c r="G116" s="45" t="s">
        <v>716</v>
      </c>
    </row>
    <row r="117" spans="1:7" x14ac:dyDescent="0.25">
      <c r="A117" s="26" t="s">
        <v>1242</v>
      </c>
      <c r="B117" s="43" t="s">
        <v>718</v>
      </c>
      <c r="C117" s="26" t="s">
        <v>36</v>
      </c>
      <c r="D117" s="40"/>
      <c r="E117" s="40"/>
      <c r="F117" s="60"/>
      <c r="G117" s="60"/>
    </row>
    <row r="118" spans="1:7" x14ac:dyDescent="0.25">
      <c r="A118" s="40"/>
      <c r="B118" s="83"/>
      <c r="C118" s="40"/>
      <c r="D118" s="40"/>
      <c r="E118" s="40"/>
      <c r="F118" s="60"/>
      <c r="G118" s="60"/>
    </row>
    <row r="119" spans="1:7" x14ac:dyDescent="0.25">
      <c r="B119" s="43" t="s">
        <v>719</v>
      </c>
      <c r="C119" s="40"/>
      <c r="D119" s="40"/>
      <c r="E119" s="40"/>
      <c r="F119" s="60"/>
      <c r="G119" s="60"/>
    </row>
    <row r="120" spans="1:7" x14ac:dyDescent="0.25">
      <c r="A120" s="26" t="s">
        <v>1243</v>
      </c>
      <c r="B120" s="43" t="s">
        <v>636</v>
      </c>
      <c r="C120" s="26" t="s">
        <v>36</v>
      </c>
      <c r="D120" s="26" t="s">
        <v>36</v>
      </c>
      <c r="E120" s="40"/>
      <c r="F120" s="53" t="str">
        <f t="shared" ref="F120:F143" si="0">IF($C$144=0,"",IF(C120="[for completion]","",C120/$C$144))</f>
        <v/>
      </c>
      <c r="G120" s="53" t="str">
        <f t="shared" ref="G120:G143" si="1">IF($D$144=0,"",IF(D120="[for completion]","",D120/$D$144))</f>
        <v/>
      </c>
    </row>
    <row r="121" spans="1:7" x14ac:dyDescent="0.25">
      <c r="A121" s="26" t="s">
        <v>1244</v>
      </c>
      <c r="B121" s="43" t="s">
        <v>636</v>
      </c>
      <c r="C121" s="26" t="s">
        <v>36</v>
      </c>
      <c r="D121" s="26" t="s">
        <v>36</v>
      </c>
      <c r="E121" s="40"/>
      <c r="F121" s="53" t="str">
        <f t="shared" si="0"/>
        <v/>
      </c>
      <c r="G121" s="53" t="str">
        <f t="shared" si="1"/>
        <v/>
      </c>
    </row>
    <row r="122" spans="1:7" x14ac:dyDescent="0.25">
      <c r="A122" s="26" t="s">
        <v>1245</v>
      </c>
      <c r="B122" s="43" t="s">
        <v>636</v>
      </c>
      <c r="C122" s="26" t="s">
        <v>36</v>
      </c>
      <c r="D122" s="26" t="s">
        <v>36</v>
      </c>
      <c r="E122" s="40"/>
      <c r="F122" s="53" t="str">
        <f t="shared" si="0"/>
        <v/>
      </c>
      <c r="G122" s="53" t="str">
        <f t="shared" si="1"/>
        <v/>
      </c>
    </row>
    <row r="123" spans="1:7" x14ac:dyDescent="0.25">
      <c r="A123" s="26" t="s">
        <v>1246</v>
      </c>
      <c r="B123" s="43" t="s">
        <v>636</v>
      </c>
      <c r="C123" s="26" t="s">
        <v>36</v>
      </c>
      <c r="D123" s="26" t="s">
        <v>36</v>
      </c>
      <c r="E123" s="40"/>
      <c r="F123" s="53" t="str">
        <f t="shared" si="0"/>
        <v/>
      </c>
      <c r="G123" s="53" t="str">
        <f t="shared" si="1"/>
        <v/>
      </c>
    </row>
    <row r="124" spans="1:7" x14ac:dyDescent="0.25">
      <c r="A124" s="26" t="s">
        <v>1247</v>
      </c>
      <c r="B124" s="43" t="s">
        <v>636</v>
      </c>
      <c r="C124" s="26" t="s">
        <v>36</v>
      </c>
      <c r="D124" s="26" t="s">
        <v>36</v>
      </c>
      <c r="E124" s="40"/>
      <c r="F124" s="53" t="str">
        <f t="shared" si="0"/>
        <v/>
      </c>
      <c r="G124" s="53" t="str">
        <f t="shared" si="1"/>
        <v/>
      </c>
    </row>
    <row r="125" spans="1:7" x14ac:dyDescent="0.25">
      <c r="A125" s="26" t="s">
        <v>1248</v>
      </c>
      <c r="B125" s="43" t="s">
        <v>636</v>
      </c>
      <c r="C125" s="26" t="s">
        <v>36</v>
      </c>
      <c r="D125" s="26" t="s">
        <v>36</v>
      </c>
      <c r="E125" s="40"/>
      <c r="F125" s="53" t="str">
        <f t="shared" si="0"/>
        <v/>
      </c>
      <c r="G125" s="53" t="str">
        <f t="shared" si="1"/>
        <v/>
      </c>
    </row>
    <row r="126" spans="1:7" x14ac:dyDescent="0.25">
      <c r="A126" s="26" t="s">
        <v>1249</v>
      </c>
      <c r="B126" s="43" t="s">
        <v>636</v>
      </c>
      <c r="C126" s="26" t="s">
        <v>36</v>
      </c>
      <c r="D126" s="26" t="s">
        <v>36</v>
      </c>
      <c r="E126" s="40"/>
      <c r="F126" s="53" t="str">
        <f t="shared" si="0"/>
        <v/>
      </c>
      <c r="G126" s="53" t="str">
        <f t="shared" si="1"/>
        <v/>
      </c>
    </row>
    <row r="127" spans="1:7" x14ac:dyDescent="0.25">
      <c r="A127" s="26" t="s">
        <v>1250</v>
      </c>
      <c r="B127" s="43" t="s">
        <v>636</v>
      </c>
      <c r="C127" s="26" t="s">
        <v>36</v>
      </c>
      <c r="D127" s="26" t="s">
        <v>36</v>
      </c>
      <c r="E127" s="40"/>
      <c r="F127" s="53" t="str">
        <f t="shared" si="0"/>
        <v/>
      </c>
      <c r="G127" s="53" t="str">
        <f t="shared" si="1"/>
        <v/>
      </c>
    </row>
    <row r="128" spans="1:7" x14ac:dyDescent="0.25">
      <c r="A128" s="26" t="s">
        <v>1251</v>
      </c>
      <c r="B128" s="43" t="s">
        <v>636</v>
      </c>
      <c r="C128" s="26" t="s">
        <v>36</v>
      </c>
      <c r="D128" s="26" t="s">
        <v>36</v>
      </c>
      <c r="E128" s="40"/>
      <c r="F128" s="53" t="str">
        <f t="shared" si="0"/>
        <v/>
      </c>
      <c r="G128" s="53" t="str">
        <f t="shared" si="1"/>
        <v/>
      </c>
    </row>
    <row r="129" spans="1:7" x14ac:dyDescent="0.25">
      <c r="A129" s="26" t="s">
        <v>1252</v>
      </c>
      <c r="B129" s="43" t="s">
        <v>636</v>
      </c>
      <c r="C129" s="26" t="s">
        <v>36</v>
      </c>
      <c r="D129" s="26" t="s">
        <v>36</v>
      </c>
      <c r="E129" s="43"/>
      <c r="F129" s="53" t="str">
        <f t="shared" si="0"/>
        <v/>
      </c>
      <c r="G129" s="53" t="str">
        <f t="shared" si="1"/>
        <v/>
      </c>
    </row>
    <row r="130" spans="1:7" x14ac:dyDescent="0.25">
      <c r="A130" s="26" t="s">
        <v>1253</v>
      </c>
      <c r="B130" s="43" t="s">
        <v>636</v>
      </c>
      <c r="C130" s="26" t="s">
        <v>36</v>
      </c>
      <c r="D130" s="26" t="s">
        <v>36</v>
      </c>
      <c r="E130" s="43"/>
      <c r="F130" s="53" t="str">
        <f t="shared" si="0"/>
        <v/>
      </c>
      <c r="G130" s="53" t="str">
        <f t="shared" si="1"/>
        <v/>
      </c>
    </row>
    <row r="131" spans="1:7" x14ac:dyDescent="0.25">
      <c r="A131" s="26" t="s">
        <v>1254</v>
      </c>
      <c r="B131" s="43" t="s">
        <v>636</v>
      </c>
      <c r="C131" s="26" t="s">
        <v>36</v>
      </c>
      <c r="D131" s="26" t="s">
        <v>36</v>
      </c>
      <c r="E131" s="43"/>
      <c r="F131" s="53" t="str">
        <f t="shared" si="0"/>
        <v/>
      </c>
      <c r="G131" s="53" t="str">
        <f t="shared" si="1"/>
        <v/>
      </c>
    </row>
    <row r="132" spans="1:7" x14ac:dyDescent="0.25">
      <c r="A132" s="26" t="s">
        <v>1255</v>
      </c>
      <c r="B132" s="43" t="s">
        <v>636</v>
      </c>
      <c r="C132" s="26" t="s">
        <v>36</v>
      </c>
      <c r="D132" s="26" t="s">
        <v>36</v>
      </c>
      <c r="E132" s="43"/>
      <c r="F132" s="53" t="str">
        <f t="shared" si="0"/>
        <v/>
      </c>
      <c r="G132" s="53" t="str">
        <f t="shared" si="1"/>
        <v/>
      </c>
    </row>
    <row r="133" spans="1:7" x14ac:dyDescent="0.25">
      <c r="A133" s="26" t="s">
        <v>1256</v>
      </c>
      <c r="B133" s="43" t="s">
        <v>636</v>
      </c>
      <c r="C133" s="26" t="s">
        <v>36</v>
      </c>
      <c r="D133" s="26" t="s">
        <v>36</v>
      </c>
      <c r="E133" s="43"/>
      <c r="F133" s="53" t="str">
        <f t="shared" si="0"/>
        <v/>
      </c>
      <c r="G133" s="53" t="str">
        <f t="shared" si="1"/>
        <v/>
      </c>
    </row>
    <row r="134" spans="1:7" x14ac:dyDescent="0.25">
      <c r="A134" s="26" t="s">
        <v>1257</v>
      </c>
      <c r="B134" s="43" t="s">
        <v>636</v>
      </c>
      <c r="C134" s="26" t="s">
        <v>36</v>
      </c>
      <c r="D134" s="26" t="s">
        <v>36</v>
      </c>
      <c r="E134" s="43"/>
      <c r="F134" s="53" t="str">
        <f t="shared" si="0"/>
        <v/>
      </c>
      <c r="G134" s="53" t="str">
        <f t="shared" si="1"/>
        <v/>
      </c>
    </row>
    <row r="135" spans="1:7" x14ac:dyDescent="0.25">
      <c r="A135" s="26" t="s">
        <v>1258</v>
      </c>
      <c r="B135" s="43" t="s">
        <v>636</v>
      </c>
      <c r="C135" s="26" t="s">
        <v>36</v>
      </c>
      <c r="D135" s="26" t="s">
        <v>36</v>
      </c>
      <c r="F135" s="53" t="str">
        <f t="shared" si="0"/>
        <v/>
      </c>
      <c r="G135" s="53" t="str">
        <f t="shared" si="1"/>
        <v/>
      </c>
    </row>
    <row r="136" spans="1:7" x14ac:dyDescent="0.25">
      <c r="A136" s="26" t="s">
        <v>1259</v>
      </c>
      <c r="B136" s="43" t="s">
        <v>636</v>
      </c>
      <c r="C136" s="26" t="s">
        <v>36</v>
      </c>
      <c r="D136" s="26" t="s">
        <v>36</v>
      </c>
      <c r="E136" s="64"/>
      <c r="F136" s="53" t="str">
        <f t="shared" si="0"/>
        <v/>
      </c>
      <c r="G136" s="53" t="str">
        <f t="shared" si="1"/>
        <v/>
      </c>
    </row>
    <row r="137" spans="1:7" x14ac:dyDescent="0.25">
      <c r="A137" s="26" t="s">
        <v>1260</v>
      </c>
      <c r="B137" s="43" t="s">
        <v>636</v>
      </c>
      <c r="C137" s="26" t="s">
        <v>36</v>
      </c>
      <c r="D137" s="26" t="s">
        <v>36</v>
      </c>
      <c r="E137" s="64"/>
      <c r="F137" s="53" t="str">
        <f t="shared" si="0"/>
        <v/>
      </c>
      <c r="G137" s="53" t="str">
        <f t="shared" si="1"/>
        <v/>
      </c>
    </row>
    <row r="138" spans="1:7" x14ac:dyDescent="0.25">
      <c r="A138" s="26" t="s">
        <v>1261</v>
      </c>
      <c r="B138" s="43" t="s">
        <v>636</v>
      </c>
      <c r="C138" s="26" t="s">
        <v>36</v>
      </c>
      <c r="D138" s="26" t="s">
        <v>36</v>
      </c>
      <c r="E138" s="64"/>
      <c r="F138" s="53" t="str">
        <f t="shared" si="0"/>
        <v/>
      </c>
      <c r="G138" s="53" t="str">
        <f t="shared" si="1"/>
        <v/>
      </c>
    </row>
    <row r="139" spans="1:7" x14ac:dyDescent="0.25">
      <c r="A139" s="26" t="s">
        <v>1262</v>
      </c>
      <c r="B139" s="43" t="s">
        <v>636</v>
      </c>
      <c r="C139" s="26" t="s">
        <v>36</v>
      </c>
      <c r="D139" s="26" t="s">
        <v>36</v>
      </c>
      <c r="E139" s="64"/>
      <c r="F139" s="53" t="str">
        <f t="shared" si="0"/>
        <v/>
      </c>
      <c r="G139" s="53" t="str">
        <f t="shared" si="1"/>
        <v/>
      </c>
    </row>
    <row r="140" spans="1:7" x14ac:dyDescent="0.25">
      <c r="A140" s="26" t="s">
        <v>1263</v>
      </c>
      <c r="B140" s="43" t="s">
        <v>636</v>
      </c>
      <c r="C140" s="26" t="s">
        <v>36</v>
      </c>
      <c r="D140" s="26" t="s">
        <v>36</v>
      </c>
      <c r="E140" s="64"/>
      <c r="F140" s="53" t="str">
        <f t="shared" si="0"/>
        <v/>
      </c>
      <c r="G140" s="53" t="str">
        <f t="shared" si="1"/>
        <v/>
      </c>
    </row>
    <row r="141" spans="1:7" x14ac:dyDescent="0.25">
      <c r="A141" s="26" t="s">
        <v>1264</v>
      </c>
      <c r="B141" s="43" t="s">
        <v>636</v>
      </c>
      <c r="C141" s="26" t="s">
        <v>36</v>
      </c>
      <c r="D141" s="26" t="s">
        <v>36</v>
      </c>
      <c r="E141" s="64"/>
      <c r="F141" s="53" t="str">
        <f t="shared" si="0"/>
        <v/>
      </c>
      <c r="G141" s="53" t="str">
        <f t="shared" si="1"/>
        <v/>
      </c>
    </row>
    <row r="142" spans="1:7" x14ac:dyDescent="0.25">
      <c r="A142" s="26" t="s">
        <v>1265</v>
      </c>
      <c r="B142" s="43" t="s">
        <v>636</v>
      </c>
      <c r="C142" s="26" t="s">
        <v>36</v>
      </c>
      <c r="D142" s="26" t="s">
        <v>36</v>
      </c>
      <c r="E142" s="64"/>
      <c r="F142" s="53" t="str">
        <f t="shared" si="0"/>
        <v/>
      </c>
      <c r="G142" s="53" t="str">
        <f t="shared" si="1"/>
        <v/>
      </c>
    </row>
    <row r="143" spans="1:7" x14ac:dyDescent="0.25">
      <c r="A143" s="26" t="s">
        <v>1266</v>
      </c>
      <c r="B143" s="43" t="s">
        <v>636</v>
      </c>
      <c r="C143" s="26" t="s">
        <v>36</v>
      </c>
      <c r="D143" s="26" t="s">
        <v>36</v>
      </c>
      <c r="E143" s="64"/>
      <c r="F143" s="53" t="str">
        <f t="shared" si="0"/>
        <v/>
      </c>
      <c r="G143" s="53" t="str">
        <f t="shared" si="1"/>
        <v/>
      </c>
    </row>
    <row r="144" spans="1:7" x14ac:dyDescent="0.25">
      <c r="A144" s="26" t="s">
        <v>1267</v>
      </c>
      <c r="B144" s="54" t="s">
        <v>102</v>
      </c>
      <c r="C144" s="43">
        <f>SUM(C120:C143)</f>
        <v>0</v>
      </c>
      <c r="D144" s="43">
        <f>SUM(D120:D143)</f>
        <v>0</v>
      </c>
      <c r="E144" s="64"/>
      <c r="F144" s="55">
        <f>SUM(F120:F143)</f>
        <v>0</v>
      </c>
      <c r="G144" s="55">
        <f>SUM(G120:G143)</f>
        <v>0</v>
      </c>
    </row>
    <row r="145" spans="1:7" ht="15" customHeight="1" x14ac:dyDescent="0.25">
      <c r="A145" s="45"/>
      <c r="B145" s="46" t="s">
        <v>1268</v>
      </c>
      <c r="C145" s="45" t="s">
        <v>714</v>
      </c>
      <c r="D145" s="45" t="s">
        <v>715</v>
      </c>
      <c r="E145" s="47"/>
      <c r="F145" s="45" t="s">
        <v>1142</v>
      </c>
      <c r="G145" s="45" t="s">
        <v>716</v>
      </c>
    </row>
    <row r="146" spans="1:7" x14ac:dyDescent="0.25">
      <c r="A146" s="26" t="s">
        <v>1269</v>
      </c>
      <c r="B146" s="26" t="s">
        <v>747</v>
      </c>
      <c r="C146" s="84" t="s">
        <v>36</v>
      </c>
      <c r="G146" s="26"/>
    </row>
    <row r="147" spans="1:7" x14ac:dyDescent="0.25">
      <c r="G147" s="26"/>
    </row>
    <row r="148" spans="1:7" x14ac:dyDescent="0.25">
      <c r="B148" s="43" t="s">
        <v>748</v>
      </c>
      <c r="G148" s="26"/>
    </row>
    <row r="149" spans="1:7" x14ac:dyDescent="0.25">
      <c r="A149" s="26" t="s">
        <v>1270</v>
      </c>
      <c r="B149" s="26" t="s">
        <v>750</v>
      </c>
      <c r="C149" s="26" t="s">
        <v>36</v>
      </c>
      <c r="D149" s="26" t="s">
        <v>36</v>
      </c>
      <c r="F149" s="53" t="str">
        <f t="shared" ref="F149:F163" si="2">IF($C$157=0,"",IF(C149="[for completion]","",C149/$C$157))</f>
        <v/>
      </c>
      <c r="G149" s="53" t="str">
        <f t="shared" ref="G149:G163" si="3">IF($D$157=0,"",IF(D149="[for completion]","",D149/$D$157))</f>
        <v/>
      </c>
    </row>
    <row r="150" spans="1:7" x14ac:dyDescent="0.25">
      <c r="A150" s="26" t="s">
        <v>1271</v>
      </c>
      <c r="B150" s="26" t="s">
        <v>752</v>
      </c>
      <c r="C150" s="26" t="s">
        <v>36</v>
      </c>
      <c r="D150" s="26" t="s">
        <v>36</v>
      </c>
      <c r="F150" s="53" t="str">
        <f t="shared" si="2"/>
        <v/>
      </c>
      <c r="G150" s="53" t="str">
        <f t="shared" si="3"/>
        <v/>
      </c>
    </row>
    <row r="151" spans="1:7" x14ac:dyDescent="0.25">
      <c r="A151" s="26" t="s">
        <v>1272</v>
      </c>
      <c r="B151" s="26" t="s">
        <v>754</v>
      </c>
      <c r="C151" s="26" t="s">
        <v>36</v>
      </c>
      <c r="D151" s="26" t="s">
        <v>36</v>
      </c>
      <c r="F151" s="53" t="str">
        <f t="shared" si="2"/>
        <v/>
      </c>
      <c r="G151" s="53" t="str">
        <f t="shared" si="3"/>
        <v/>
      </c>
    </row>
    <row r="152" spans="1:7" x14ac:dyDescent="0.25">
      <c r="A152" s="26" t="s">
        <v>1273</v>
      </c>
      <c r="B152" s="26" t="s">
        <v>756</v>
      </c>
      <c r="C152" s="26" t="s">
        <v>36</v>
      </c>
      <c r="D152" s="26" t="s">
        <v>36</v>
      </c>
      <c r="F152" s="53" t="str">
        <f t="shared" si="2"/>
        <v/>
      </c>
      <c r="G152" s="53" t="str">
        <f t="shared" si="3"/>
        <v/>
      </c>
    </row>
    <row r="153" spans="1:7" x14ac:dyDescent="0.25">
      <c r="A153" s="26" t="s">
        <v>1274</v>
      </c>
      <c r="B153" s="26" t="s">
        <v>758</v>
      </c>
      <c r="C153" s="26" t="s">
        <v>36</v>
      </c>
      <c r="D153" s="26" t="s">
        <v>36</v>
      </c>
      <c r="F153" s="53" t="str">
        <f t="shared" si="2"/>
        <v/>
      </c>
      <c r="G153" s="53" t="str">
        <f t="shared" si="3"/>
        <v/>
      </c>
    </row>
    <row r="154" spans="1:7" x14ac:dyDescent="0.25">
      <c r="A154" s="26" t="s">
        <v>1275</v>
      </c>
      <c r="B154" s="26" t="s">
        <v>760</v>
      </c>
      <c r="C154" s="26" t="s">
        <v>36</v>
      </c>
      <c r="D154" s="26" t="s">
        <v>36</v>
      </c>
      <c r="F154" s="53" t="str">
        <f t="shared" si="2"/>
        <v/>
      </c>
      <c r="G154" s="53" t="str">
        <f t="shared" si="3"/>
        <v/>
      </c>
    </row>
    <row r="155" spans="1:7" x14ac:dyDescent="0.25">
      <c r="A155" s="26" t="s">
        <v>1276</v>
      </c>
      <c r="B155" s="26" t="s">
        <v>762</v>
      </c>
      <c r="C155" s="26" t="s">
        <v>36</v>
      </c>
      <c r="D155" s="26" t="s">
        <v>36</v>
      </c>
      <c r="F155" s="53" t="str">
        <f t="shared" si="2"/>
        <v/>
      </c>
      <c r="G155" s="53" t="str">
        <f t="shared" si="3"/>
        <v/>
      </c>
    </row>
    <row r="156" spans="1:7" x14ac:dyDescent="0.25">
      <c r="A156" s="26" t="s">
        <v>1277</v>
      </c>
      <c r="B156" s="26" t="s">
        <v>764</v>
      </c>
      <c r="C156" s="26" t="s">
        <v>36</v>
      </c>
      <c r="D156" s="26" t="s">
        <v>36</v>
      </c>
      <c r="F156" s="53" t="str">
        <f t="shared" si="2"/>
        <v/>
      </c>
      <c r="G156" s="53" t="str">
        <f t="shared" si="3"/>
        <v/>
      </c>
    </row>
    <row r="157" spans="1:7" x14ac:dyDescent="0.25">
      <c r="A157" s="26" t="s">
        <v>1278</v>
      </c>
      <c r="B157" s="54" t="s">
        <v>102</v>
      </c>
      <c r="C157" s="26">
        <f>SUM(C149:C156)</f>
        <v>0</v>
      </c>
      <c r="D157" s="26">
        <f>SUM(D149:D156)</f>
        <v>0</v>
      </c>
      <c r="F157" s="64">
        <f>SUM(F149:F156)</f>
        <v>0</v>
      </c>
      <c r="G157" s="64">
        <f>SUM(G149:G156)</f>
        <v>0</v>
      </c>
    </row>
    <row r="158" spans="1:7" outlineLevel="1" x14ac:dyDescent="0.25">
      <c r="A158" s="26" t="s">
        <v>1279</v>
      </c>
      <c r="B158" s="56" t="s">
        <v>767</v>
      </c>
      <c r="F158" s="53" t="str">
        <f t="shared" si="2"/>
        <v/>
      </c>
      <c r="G158" s="53" t="str">
        <f t="shared" si="3"/>
        <v/>
      </c>
    </row>
    <row r="159" spans="1:7" outlineLevel="1" x14ac:dyDescent="0.25">
      <c r="A159" s="26" t="s">
        <v>1280</v>
      </c>
      <c r="B159" s="56" t="s">
        <v>769</v>
      </c>
      <c r="F159" s="53" t="str">
        <f t="shared" si="2"/>
        <v/>
      </c>
      <c r="G159" s="53" t="str">
        <f t="shared" si="3"/>
        <v/>
      </c>
    </row>
    <row r="160" spans="1:7" outlineLevel="1" x14ac:dyDescent="0.25">
      <c r="A160" s="26" t="s">
        <v>1281</v>
      </c>
      <c r="B160" s="56" t="s">
        <v>771</v>
      </c>
      <c r="F160" s="53" t="str">
        <f t="shared" si="2"/>
        <v/>
      </c>
      <c r="G160" s="53" t="str">
        <f t="shared" si="3"/>
        <v/>
      </c>
    </row>
    <row r="161" spans="1:7" outlineLevel="1" x14ac:dyDescent="0.25">
      <c r="A161" s="26" t="s">
        <v>1282</v>
      </c>
      <c r="B161" s="56" t="s">
        <v>773</v>
      </c>
      <c r="F161" s="53" t="str">
        <f t="shared" si="2"/>
        <v/>
      </c>
      <c r="G161" s="53" t="str">
        <f t="shared" si="3"/>
        <v/>
      </c>
    </row>
    <row r="162" spans="1:7" outlineLevel="1" x14ac:dyDescent="0.25">
      <c r="A162" s="26" t="s">
        <v>1283</v>
      </c>
      <c r="B162" s="56" t="s">
        <v>775</v>
      </c>
      <c r="F162" s="53" t="str">
        <f t="shared" si="2"/>
        <v/>
      </c>
      <c r="G162" s="53" t="str">
        <f t="shared" si="3"/>
        <v/>
      </c>
    </row>
    <row r="163" spans="1:7" outlineLevel="1" x14ac:dyDescent="0.25">
      <c r="A163" s="26" t="s">
        <v>1284</v>
      </c>
      <c r="B163" s="56" t="s">
        <v>777</v>
      </c>
      <c r="F163" s="53" t="str">
        <f t="shared" si="2"/>
        <v/>
      </c>
      <c r="G163" s="53" t="str">
        <f t="shared" si="3"/>
        <v/>
      </c>
    </row>
    <row r="164" spans="1:7" outlineLevel="1" x14ac:dyDescent="0.25">
      <c r="A164" s="26" t="s">
        <v>1285</v>
      </c>
      <c r="B164" s="56"/>
      <c r="F164" s="53"/>
      <c r="G164" s="53"/>
    </row>
    <row r="165" spans="1:7" outlineLevel="1" x14ac:dyDescent="0.25">
      <c r="A165" s="26" t="s">
        <v>1286</v>
      </c>
      <c r="B165" s="56"/>
      <c r="F165" s="53"/>
      <c r="G165" s="53"/>
    </row>
    <row r="166" spans="1:7" outlineLevel="1" x14ac:dyDescent="0.25">
      <c r="A166" s="26" t="s">
        <v>1287</v>
      </c>
      <c r="B166" s="56"/>
      <c r="F166" s="53"/>
      <c r="G166" s="53"/>
    </row>
    <row r="167" spans="1:7" ht="15" customHeight="1" x14ac:dyDescent="0.25">
      <c r="A167" s="45"/>
      <c r="B167" s="46" t="s">
        <v>1288</v>
      </c>
      <c r="C167" s="45" t="s">
        <v>714</v>
      </c>
      <c r="D167" s="45" t="s">
        <v>715</v>
      </c>
      <c r="E167" s="47"/>
      <c r="F167" s="45" t="s">
        <v>1142</v>
      </c>
      <c r="G167" s="45" t="s">
        <v>716</v>
      </c>
    </row>
    <row r="168" spans="1:7" x14ac:dyDescent="0.25">
      <c r="A168" s="26" t="s">
        <v>1289</v>
      </c>
      <c r="B168" s="26" t="s">
        <v>747</v>
      </c>
      <c r="C168" s="84" t="s">
        <v>71</v>
      </c>
      <c r="G168" s="26"/>
    </row>
    <row r="169" spans="1:7" x14ac:dyDescent="0.25">
      <c r="G169" s="26"/>
    </row>
    <row r="170" spans="1:7" x14ac:dyDescent="0.25">
      <c r="B170" s="43" t="s">
        <v>748</v>
      </c>
      <c r="G170" s="26"/>
    </row>
    <row r="171" spans="1:7" x14ac:dyDescent="0.25">
      <c r="A171" s="26" t="s">
        <v>1290</v>
      </c>
      <c r="B171" s="26" t="s">
        <v>750</v>
      </c>
      <c r="C171" s="26" t="s">
        <v>71</v>
      </c>
      <c r="D171" s="26" t="s">
        <v>71</v>
      </c>
      <c r="F171" s="53" t="str">
        <f>IF($C$179=0,"",IF(C171="[Mark as ND1 if not relevant]","",C171/$C$179))</f>
        <v/>
      </c>
      <c r="G171" s="53" t="str">
        <f>IF($D$179=0,"",IF(D171="[Mark as ND1 if not relevant]","",D171/$D$179))</f>
        <v/>
      </c>
    </row>
    <row r="172" spans="1:7" x14ac:dyDescent="0.25">
      <c r="A172" s="26" t="s">
        <v>1291</v>
      </c>
      <c r="B172" s="26" t="s">
        <v>752</v>
      </c>
      <c r="C172" s="26" t="s">
        <v>71</v>
      </c>
      <c r="D172" s="26" t="s">
        <v>71</v>
      </c>
      <c r="F172" s="53" t="str">
        <f t="shared" ref="F172:F178" si="4">IF($C$179=0,"",IF(C172="[Mark as ND1 if not relevant]","",C172/$C$179))</f>
        <v/>
      </c>
      <c r="G172" s="53" t="str">
        <f t="shared" ref="G172:G178" si="5">IF($D$179=0,"",IF(D172="[Mark as ND1 if not relevant]","",D172/$D$179))</f>
        <v/>
      </c>
    </row>
    <row r="173" spans="1:7" x14ac:dyDescent="0.25">
      <c r="A173" s="26" t="s">
        <v>1292</v>
      </c>
      <c r="B173" s="26" t="s">
        <v>754</v>
      </c>
      <c r="C173" s="26" t="s">
        <v>71</v>
      </c>
      <c r="D173" s="26" t="s">
        <v>71</v>
      </c>
      <c r="F173" s="53" t="str">
        <f t="shared" si="4"/>
        <v/>
      </c>
      <c r="G173" s="53" t="str">
        <f t="shared" si="5"/>
        <v/>
      </c>
    </row>
    <row r="174" spans="1:7" x14ac:dyDescent="0.25">
      <c r="A174" s="26" t="s">
        <v>1293</v>
      </c>
      <c r="B174" s="26" t="s">
        <v>756</v>
      </c>
      <c r="C174" s="26" t="s">
        <v>71</v>
      </c>
      <c r="D174" s="26" t="s">
        <v>71</v>
      </c>
      <c r="F174" s="53" t="str">
        <f t="shared" si="4"/>
        <v/>
      </c>
      <c r="G174" s="53" t="str">
        <f t="shared" si="5"/>
        <v/>
      </c>
    </row>
    <row r="175" spans="1:7" x14ac:dyDescent="0.25">
      <c r="A175" s="26" t="s">
        <v>1294</v>
      </c>
      <c r="B175" s="26" t="s">
        <v>758</v>
      </c>
      <c r="C175" s="26" t="s">
        <v>71</v>
      </c>
      <c r="D175" s="26" t="s">
        <v>71</v>
      </c>
      <c r="F175" s="53" t="str">
        <f t="shared" si="4"/>
        <v/>
      </c>
      <c r="G175" s="53" t="str">
        <f t="shared" si="5"/>
        <v/>
      </c>
    </row>
    <row r="176" spans="1:7" x14ac:dyDescent="0.25">
      <c r="A176" s="26" t="s">
        <v>1295</v>
      </c>
      <c r="B176" s="26" t="s">
        <v>760</v>
      </c>
      <c r="C176" s="26" t="s">
        <v>71</v>
      </c>
      <c r="D176" s="26" t="s">
        <v>71</v>
      </c>
      <c r="F176" s="53" t="str">
        <f t="shared" si="4"/>
        <v/>
      </c>
      <c r="G176" s="53" t="str">
        <f t="shared" si="5"/>
        <v/>
      </c>
    </row>
    <row r="177" spans="1:7" x14ac:dyDescent="0.25">
      <c r="A177" s="26" t="s">
        <v>1296</v>
      </c>
      <c r="B177" s="26" t="s">
        <v>762</v>
      </c>
      <c r="C177" s="26" t="s">
        <v>71</v>
      </c>
      <c r="D177" s="26" t="s">
        <v>71</v>
      </c>
      <c r="F177" s="53" t="str">
        <f t="shared" si="4"/>
        <v/>
      </c>
      <c r="G177" s="53" t="str">
        <f t="shared" si="5"/>
        <v/>
      </c>
    </row>
    <row r="178" spans="1:7" x14ac:dyDescent="0.25">
      <c r="A178" s="26" t="s">
        <v>1297</v>
      </c>
      <c r="B178" s="26" t="s">
        <v>764</v>
      </c>
      <c r="C178" s="26" t="s">
        <v>71</v>
      </c>
      <c r="D178" s="26" t="s">
        <v>71</v>
      </c>
      <c r="F178" s="53" t="str">
        <f t="shared" si="4"/>
        <v/>
      </c>
      <c r="G178" s="53" t="str">
        <f t="shared" si="5"/>
        <v/>
      </c>
    </row>
    <row r="179" spans="1:7" x14ac:dyDescent="0.25">
      <c r="A179" s="26" t="s">
        <v>1298</v>
      </c>
      <c r="B179" s="54" t="s">
        <v>102</v>
      </c>
      <c r="C179" s="26">
        <f>SUM(C171:C178)</f>
        <v>0</v>
      </c>
      <c r="D179" s="26">
        <f>SUM(D171:D178)</f>
        <v>0</v>
      </c>
      <c r="F179" s="64">
        <f>SUM(F171:F178)</f>
        <v>0</v>
      </c>
      <c r="G179" s="64">
        <f>SUM(G171:G178)</f>
        <v>0</v>
      </c>
    </row>
    <row r="180" spans="1:7" outlineLevel="1" x14ac:dyDescent="0.25">
      <c r="A180" s="26" t="s">
        <v>1299</v>
      </c>
      <c r="B180" s="56" t="s">
        <v>767</v>
      </c>
      <c r="F180" s="53" t="str">
        <f t="shared" ref="F180:F185" si="6">IF($C$179=0,"",IF(C180="[for completion]","",C180/$C$179))</f>
        <v/>
      </c>
      <c r="G180" s="53" t="str">
        <f t="shared" ref="G180:G185" si="7">IF($D$179=0,"",IF(D180="[for completion]","",D180/$D$179))</f>
        <v/>
      </c>
    </row>
    <row r="181" spans="1:7" outlineLevel="1" x14ac:dyDescent="0.25">
      <c r="A181" s="26" t="s">
        <v>1300</v>
      </c>
      <c r="B181" s="56" t="s">
        <v>769</v>
      </c>
      <c r="F181" s="53" t="str">
        <f t="shared" si="6"/>
        <v/>
      </c>
      <c r="G181" s="53" t="str">
        <f t="shared" si="7"/>
        <v/>
      </c>
    </row>
    <row r="182" spans="1:7" outlineLevel="1" x14ac:dyDescent="0.25">
      <c r="A182" s="26" t="s">
        <v>1301</v>
      </c>
      <c r="B182" s="56" t="s">
        <v>771</v>
      </c>
      <c r="F182" s="53" t="str">
        <f t="shared" si="6"/>
        <v/>
      </c>
      <c r="G182" s="53" t="str">
        <f t="shared" si="7"/>
        <v/>
      </c>
    </row>
    <row r="183" spans="1:7" outlineLevel="1" x14ac:dyDescent="0.25">
      <c r="A183" s="26" t="s">
        <v>1302</v>
      </c>
      <c r="B183" s="56" t="s">
        <v>773</v>
      </c>
      <c r="F183" s="53" t="str">
        <f t="shared" si="6"/>
        <v/>
      </c>
      <c r="G183" s="53" t="str">
        <f t="shared" si="7"/>
        <v/>
      </c>
    </row>
    <row r="184" spans="1:7" outlineLevel="1" x14ac:dyDescent="0.25">
      <c r="A184" s="26" t="s">
        <v>1303</v>
      </c>
      <c r="B184" s="56" t="s">
        <v>775</v>
      </c>
      <c r="F184" s="53" t="str">
        <f t="shared" si="6"/>
        <v/>
      </c>
      <c r="G184" s="53" t="str">
        <f t="shared" si="7"/>
        <v/>
      </c>
    </row>
    <row r="185" spans="1:7" outlineLevel="1" x14ac:dyDescent="0.25">
      <c r="A185" s="26" t="s">
        <v>1304</v>
      </c>
      <c r="B185" s="56" t="s">
        <v>777</v>
      </c>
      <c r="F185" s="53" t="str">
        <f t="shared" si="6"/>
        <v/>
      </c>
      <c r="G185" s="53" t="str">
        <f t="shared" si="7"/>
        <v/>
      </c>
    </row>
    <row r="186" spans="1:7" outlineLevel="1" x14ac:dyDescent="0.25">
      <c r="A186" s="26" t="s">
        <v>1305</v>
      </c>
      <c r="B186" s="56"/>
      <c r="F186" s="53"/>
      <c r="G186" s="53"/>
    </row>
    <row r="187" spans="1:7" outlineLevel="1" x14ac:dyDescent="0.25">
      <c r="A187" s="26" t="s">
        <v>1306</v>
      </c>
      <c r="B187" s="56"/>
      <c r="F187" s="53"/>
      <c r="G187" s="53"/>
    </row>
    <row r="188" spans="1:7" outlineLevel="1" x14ac:dyDescent="0.25">
      <c r="A188" s="26" t="s">
        <v>1307</v>
      </c>
      <c r="B188" s="56"/>
      <c r="F188" s="53"/>
      <c r="G188" s="53"/>
    </row>
    <row r="189" spans="1:7" ht="15" customHeight="1" x14ac:dyDescent="0.25">
      <c r="A189" s="45"/>
      <c r="B189" s="46" t="s">
        <v>1308</v>
      </c>
      <c r="C189" s="45" t="s">
        <v>1142</v>
      </c>
      <c r="D189" s="45"/>
      <c r="E189" s="47"/>
      <c r="F189" s="45"/>
      <c r="G189" s="45"/>
    </row>
    <row r="190" spans="1:7" x14ac:dyDescent="0.25">
      <c r="A190" s="26" t="s">
        <v>1309</v>
      </c>
      <c r="B190" s="43" t="s">
        <v>636</v>
      </c>
      <c r="C190" s="26" t="s">
        <v>36</v>
      </c>
      <c r="E190" s="64"/>
      <c r="F190" s="64"/>
      <c r="G190" s="64"/>
    </row>
    <row r="191" spans="1:7" x14ac:dyDescent="0.25">
      <c r="A191" s="26" t="s">
        <v>1310</v>
      </c>
      <c r="B191" s="43" t="s">
        <v>636</v>
      </c>
      <c r="C191" s="26" t="s">
        <v>36</v>
      </c>
      <c r="E191" s="64"/>
      <c r="F191" s="64"/>
      <c r="G191" s="64"/>
    </row>
    <row r="192" spans="1:7" x14ac:dyDescent="0.25">
      <c r="A192" s="26" t="s">
        <v>1311</v>
      </c>
      <c r="B192" s="43" t="s">
        <v>636</v>
      </c>
      <c r="C192" s="26" t="s">
        <v>36</v>
      </c>
      <c r="E192" s="64"/>
      <c r="F192" s="64"/>
      <c r="G192" s="64"/>
    </row>
    <row r="193" spans="1:7" x14ac:dyDescent="0.25">
      <c r="A193" s="26" t="s">
        <v>1312</v>
      </c>
      <c r="B193" s="43" t="s">
        <v>636</v>
      </c>
      <c r="C193" s="26" t="s">
        <v>36</v>
      </c>
      <c r="E193" s="64"/>
      <c r="F193" s="64"/>
      <c r="G193" s="64"/>
    </row>
    <row r="194" spans="1:7" x14ac:dyDescent="0.25">
      <c r="A194" s="26" t="s">
        <v>1313</v>
      </c>
      <c r="B194" s="43" t="s">
        <v>636</v>
      </c>
      <c r="C194" s="26" t="s">
        <v>36</v>
      </c>
      <c r="E194" s="64"/>
      <c r="F194" s="64"/>
      <c r="G194" s="64"/>
    </row>
    <row r="195" spans="1:7" x14ac:dyDescent="0.25">
      <c r="A195" s="26" t="s">
        <v>1314</v>
      </c>
      <c r="B195" s="43" t="s">
        <v>636</v>
      </c>
      <c r="C195" s="26" t="s">
        <v>36</v>
      </c>
      <c r="E195" s="64"/>
      <c r="F195" s="64"/>
      <c r="G195" s="64"/>
    </row>
    <row r="196" spans="1:7" x14ac:dyDescent="0.25">
      <c r="A196" s="26" t="s">
        <v>1315</v>
      </c>
      <c r="B196" s="43" t="s">
        <v>636</v>
      </c>
      <c r="C196" s="26" t="s">
        <v>36</v>
      </c>
      <c r="E196" s="64"/>
      <c r="F196" s="64"/>
      <c r="G196" s="64"/>
    </row>
    <row r="197" spans="1:7" x14ac:dyDescent="0.25">
      <c r="A197" s="26" t="s">
        <v>1316</v>
      </c>
      <c r="B197" s="43" t="s">
        <v>636</v>
      </c>
      <c r="C197" s="26" t="s">
        <v>36</v>
      </c>
      <c r="E197" s="64"/>
      <c r="F197" s="64"/>
    </row>
    <row r="198" spans="1:7" x14ac:dyDescent="0.25">
      <c r="A198" s="26" t="s">
        <v>1317</v>
      </c>
      <c r="B198" s="43" t="s">
        <v>636</v>
      </c>
      <c r="C198" s="26" t="s">
        <v>36</v>
      </c>
      <c r="E198" s="64"/>
      <c r="F198" s="64"/>
    </row>
    <row r="199" spans="1:7" x14ac:dyDescent="0.25">
      <c r="A199" s="26" t="s">
        <v>1318</v>
      </c>
      <c r="B199" s="43" t="s">
        <v>636</v>
      </c>
      <c r="C199" s="26" t="s">
        <v>36</v>
      </c>
      <c r="E199" s="64"/>
      <c r="F199" s="64"/>
    </row>
    <row r="200" spans="1:7" x14ac:dyDescent="0.25">
      <c r="A200" s="26" t="s">
        <v>1319</v>
      </c>
      <c r="B200" s="43" t="s">
        <v>636</v>
      </c>
      <c r="C200" s="26" t="s">
        <v>36</v>
      </c>
      <c r="E200" s="64"/>
      <c r="F200" s="64"/>
    </row>
    <row r="201" spans="1:7" x14ac:dyDescent="0.25">
      <c r="A201" s="26" t="s">
        <v>1320</v>
      </c>
      <c r="B201" s="43" t="s">
        <v>636</v>
      </c>
      <c r="C201" s="26" t="s">
        <v>36</v>
      </c>
      <c r="E201" s="64"/>
      <c r="F201" s="64"/>
    </row>
    <row r="202" spans="1:7" x14ac:dyDescent="0.25">
      <c r="A202" s="26" t="s">
        <v>1321</v>
      </c>
      <c r="B202" s="43" t="s">
        <v>636</v>
      </c>
      <c r="C202" s="26" t="s">
        <v>36</v>
      </c>
    </row>
    <row r="203" spans="1:7" x14ac:dyDescent="0.25">
      <c r="A203" s="26" t="s">
        <v>1322</v>
      </c>
      <c r="B203" s="43" t="s">
        <v>636</v>
      </c>
      <c r="C203" s="26" t="s">
        <v>36</v>
      </c>
    </row>
    <row r="204" spans="1:7" x14ac:dyDescent="0.25">
      <c r="A204" s="26" t="s">
        <v>1323</v>
      </c>
      <c r="B204" s="43" t="s">
        <v>636</v>
      </c>
      <c r="C204" s="26" t="s">
        <v>36</v>
      </c>
    </row>
    <row r="205" spans="1:7" x14ac:dyDescent="0.25">
      <c r="A205" s="26" t="s">
        <v>1324</v>
      </c>
      <c r="B205" s="43" t="s">
        <v>636</v>
      </c>
      <c r="C205" s="26" t="s">
        <v>36</v>
      </c>
    </row>
    <row r="206" spans="1:7" x14ac:dyDescent="0.25">
      <c r="A206" s="26" t="s">
        <v>1325</v>
      </c>
      <c r="B206" s="43" t="s">
        <v>636</v>
      </c>
      <c r="C206" s="26" t="s">
        <v>36</v>
      </c>
    </row>
    <row r="207" spans="1:7" outlineLevel="1" x14ac:dyDescent="0.25">
      <c r="A207" s="26" t="s">
        <v>1326</v>
      </c>
    </row>
    <row r="208" spans="1:7" outlineLevel="1" x14ac:dyDescent="0.25">
      <c r="A208" s="26" t="s">
        <v>1327</v>
      </c>
    </row>
    <row r="209" spans="1:1" outlineLevel="1" x14ac:dyDescent="0.25">
      <c r="A209" s="26" t="s">
        <v>1328</v>
      </c>
    </row>
    <row r="210" spans="1:1" outlineLevel="1" x14ac:dyDescent="0.25">
      <c r="A210" s="26" t="s">
        <v>1329</v>
      </c>
    </row>
    <row r="211" spans="1:1" outlineLevel="1" x14ac:dyDescent="0.25">
      <c r="A211" s="26" t="s">
        <v>1330</v>
      </c>
    </row>
  </sheetData>
  <hyperlinks>
    <hyperlink ref="B6" location="'B3. HTT Shipping Assets'!B8" display="9. Shipping Assets"/>
    <hyperlink ref="B80" location="'2. Harmonised Glossary'!A9" display="Breakdown by Interest Rate"/>
    <hyperlink ref="B110" location="'2. Harmonised Glossary'!A14" display="Non-Performing Loans (NPLs)"/>
    <hyperlink ref="B145" location="'2. Harmonised Glossary'!A288" display="Loan to Value (LTV) Information - Un-indexed"/>
    <hyperlink ref="B167"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M383"/>
  <sheetViews>
    <sheetView topLeftCell="A13" zoomScale="85" zoomScaleNormal="85" workbookViewId="0">
      <selection activeCell="C42" sqref="C42"/>
    </sheetView>
  </sheetViews>
  <sheetFormatPr baseColWidth="10" defaultColWidth="11.42578125" defaultRowHeight="15" outlineLevelRow="1" x14ac:dyDescent="0.25"/>
  <cols>
    <col min="1" max="1" width="16.28515625" customWidth="1"/>
    <col min="2" max="2" width="89.85546875" style="26" bestFit="1" customWidth="1"/>
    <col min="3" max="3" width="134.7109375" style="2" customWidth="1"/>
    <col min="4" max="13" width="11.42578125" style="2"/>
  </cols>
  <sheetData>
    <row r="1" spans="1:3" ht="31.5" x14ac:dyDescent="0.25">
      <c r="A1" s="23" t="s">
        <v>1331</v>
      </c>
      <c r="B1" s="23"/>
      <c r="C1" s="24"/>
    </row>
    <row r="2" spans="1:3" x14ac:dyDescent="0.25">
      <c r="B2" s="24"/>
      <c r="C2" s="24"/>
    </row>
    <row r="3" spans="1:3" x14ac:dyDescent="0.25">
      <c r="A3" s="89" t="s">
        <v>1332</v>
      </c>
      <c r="B3" s="90"/>
      <c r="C3" s="24"/>
    </row>
    <row r="4" spans="1:3" x14ac:dyDescent="0.25">
      <c r="C4" s="24"/>
    </row>
    <row r="5" spans="1:3" ht="37.5" x14ac:dyDescent="0.25">
      <c r="A5" s="37" t="s">
        <v>34</v>
      </c>
      <c r="B5" s="37" t="s">
        <v>1333</v>
      </c>
      <c r="C5" s="91" t="s">
        <v>1334</v>
      </c>
    </row>
    <row r="6" spans="1:3" ht="30" x14ac:dyDescent="0.25">
      <c r="A6" s="1" t="s">
        <v>1335</v>
      </c>
      <c r="B6" s="40" t="s">
        <v>1336</v>
      </c>
      <c r="C6" s="483" t="s">
        <v>1719</v>
      </c>
    </row>
    <row r="7" spans="1:3" ht="30" x14ac:dyDescent="0.25">
      <c r="A7" s="1" t="s">
        <v>1337</v>
      </c>
      <c r="B7" s="40" t="s">
        <v>1338</v>
      </c>
      <c r="C7" s="483" t="s">
        <v>1720</v>
      </c>
    </row>
    <row r="8" spans="1:3" ht="30" x14ac:dyDescent="0.25">
      <c r="A8" s="1" t="s">
        <v>1339</v>
      </c>
      <c r="B8" s="40" t="s">
        <v>1340</v>
      </c>
      <c r="C8" s="483" t="s">
        <v>1721</v>
      </c>
    </row>
    <row r="9" spans="1:3" x14ac:dyDescent="0.25">
      <c r="A9" s="1" t="s">
        <v>1341</v>
      </c>
      <c r="B9" s="40" t="s">
        <v>1342</v>
      </c>
      <c r="C9" s="484" t="s">
        <v>1722</v>
      </c>
    </row>
    <row r="10" spans="1:3" ht="44.25" customHeight="1" x14ac:dyDescent="0.25">
      <c r="A10" s="1" t="s">
        <v>1343</v>
      </c>
      <c r="B10" s="40" t="s">
        <v>1344</v>
      </c>
      <c r="C10" s="484" t="s">
        <v>1723</v>
      </c>
    </row>
    <row r="11" spans="1:3" ht="54.75" customHeight="1" x14ac:dyDescent="0.25">
      <c r="A11" s="1" t="s">
        <v>1345</v>
      </c>
      <c r="B11" s="40" t="s">
        <v>1346</v>
      </c>
      <c r="C11" s="484" t="s">
        <v>1724</v>
      </c>
    </row>
    <row r="12" spans="1:3" ht="330" x14ac:dyDescent="0.25">
      <c r="A12" s="485" t="s">
        <v>1347</v>
      </c>
      <c r="B12" s="44" t="s">
        <v>1349</v>
      </c>
      <c r="C12" s="484" t="s">
        <v>1725</v>
      </c>
    </row>
    <row r="13" spans="1:3" x14ac:dyDescent="0.25">
      <c r="A13" s="1" t="s">
        <v>1348</v>
      </c>
      <c r="B13" s="44" t="s">
        <v>1350</v>
      </c>
      <c r="C13" s="484" t="s">
        <v>1726</v>
      </c>
    </row>
    <row r="14" spans="1:3" ht="30" x14ac:dyDescent="0.25">
      <c r="A14" s="1" t="s">
        <v>1351</v>
      </c>
      <c r="B14" s="44" t="s">
        <v>1727</v>
      </c>
      <c r="C14" s="484" t="s">
        <v>1728</v>
      </c>
    </row>
    <row r="15" spans="1:3" x14ac:dyDescent="0.25">
      <c r="A15" s="1" t="s">
        <v>1352</v>
      </c>
      <c r="B15" s="44" t="s">
        <v>1729</v>
      </c>
      <c r="C15" s="484" t="s">
        <v>1730</v>
      </c>
    </row>
    <row r="16" spans="1:3" ht="105" x14ac:dyDescent="0.25">
      <c r="A16" s="1" t="s">
        <v>1353</v>
      </c>
      <c r="B16" s="44" t="s">
        <v>1731</v>
      </c>
      <c r="C16" s="484" t="s">
        <v>1750</v>
      </c>
    </row>
    <row r="17" spans="1:3" ht="30" customHeight="1" x14ac:dyDescent="0.25">
      <c r="A17" s="1" t="s">
        <v>1354</v>
      </c>
      <c r="B17" s="44" t="s">
        <v>1732</v>
      </c>
      <c r="C17" s="484" t="s">
        <v>1751</v>
      </c>
    </row>
    <row r="18" spans="1:3" x14ac:dyDescent="0.25">
      <c r="A18" s="1"/>
      <c r="B18" s="83"/>
      <c r="C18" s="26"/>
    </row>
    <row r="19" spans="1:3" ht="18.75" outlineLevel="1" x14ac:dyDescent="0.25">
      <c r="A19" s="37"/>
      <c r="B19" s="37" t="s">
        <v>1355</v>
      </c>
      <c r="C19" s="91" t="s">
        <v>1356</v>
      </c>
    </row>
    <row r="20" spans="1:3" outlineLevel="1" x14ac:dyDescent="0.25">
      <c r="A20" s="1" t="s">
        <v>1357</v>
      </c>
      <c r="B20" s="44" t="s">
        <v>1358</v>
      </c>
      <c r="C20" s="26" t="s">
        <v>1359</v>
      </c>
    </row>
    <row r="21" spans="1:3" outlineLevel="1" x14ac:dyDescent="0.25">
      <c r="A21" s="1" t="s">
        <v>1360</v>
      </c>
      <c r="B21" s="44" t="s">
        <v>1361</v>
      </c>
      <c r="C21" s="26" t="s">
        <v>1362</v>
      </c>
    </row>
    <row r="22" spans="1:3" outlineLevel="1" x14ac:dyDescent="0.25">
      <c r="A22" s="1" t="s">
        <v>1363</v>
      </c>
      <c r="B22" s="44" t="s">
        <v>1364</v>
      </c>
      <c r="C22" s="26" t="s">
        <v>1365</v>
      </c>
    </row>
    <row r="23" spans="1:3" outlineLevel="1" x14ac:dyDescent="0.25">
      <c r="A23" s="1" t="s">
        <v>1357</v>
      </c>
      <c r="B23" s="43"/>
      <c r="C23" s="26"/>
    </row>
    <row r="24" spans="1:3" x14ac:dyDescent="0.25">
      <c r="A24" s="1" t="s">
        <v>1366</v>
      </c>
      <c r="B24" s="43"/>
      <c r="C24" s="26"/>
    </row>
    <row r="25" spans="1:3" x14ac:dyDescent="0.25">
      <c r="A25" s="1" t="s">
        <v>1367</v>
      </c>
      <c r="B25" s="44"/>
      <c r="C25" s="26"/>
    </row>
    <row r="26" spans="1:3" ht="18.75" x14ac:dyDescent="0.25">
      <c r="A26" s="37"/>
      <c r="B26" s="37" t="s">
        <v>1368</v>
      </c>
      <c r="C26" s="91" t="s">
        <v>1334</v>
      </c>
    </row>
    <row r="27" spans="1:3" x14ac:dyDescent="0.25">
      <c r="A27" s="1" t="s">
        <v>1369</v>
      </c>
      <c r="B27" s="40" t="s">
        <v>1370</v>
      </c>
      <c r="C27" s="26" t="s">
        <v>36</v>
      </c>
    </row>
    <row r="28" spans="1:3" outlineLevel="1" x14ac:dyDescent="0.25">
      <c r="A28" s="1" t="s">
        <v>1371</v>
      </c>
      <c r="B28" s="43"/>
    </row>
    <row r="29" spans="1:3" outlineLevel="1" x14ac:dyDescent="0.25">
      <c r="A29" s="1" t="s">
        <v>1372</v>
      </c>
      <c r="B29" s="43"/>
    </row>
    <row r="30" spans="1:3" outlineLevel="1" x14ac:dyDescent="0.25">
      <c r="A30" s="1" t="s">
        <v>1373</v>
      </c>
      <c r="B30" s="43"/>
    </row>
    <row r="31" spans="1:3" x14ac:dyDescent="0.25">
      <c r="A31" s="1" t="s">
        <v>1374</v>
      </c>
      <c r="B31" s="43"/>
    </row>
    <row r="32" spans="1:3" x14ac:dyDescent="0.25">
      <c r="A32" s="1" t="s">
        <v>1375</v>
      </c>
      <c r="B32" s="43"/>
    </row>
    <row r="33" spans="1:3" x14ac:dyDescent="0.25">
      <c r="B33" s="43"/>
    </row>
    <row r="34" spans="1:3" ht="18.75" x14ac:dyDescent="0.25">
      <c r="A34" s="37"/>
      <c r="B34" s="37" t="s">
        <v>1733</v>
      </c>
      <c r="C34" s="91" t="s">
        <v>1334</v>
      </c>
    </row>
    <row r="35" spans="1:3" ht="30" x14ac:dyDescent="0.25">
      <c r="A35" s="1" t="s">
        <v>1734</v>
      </c>
      <c r="B35" s="40" t="s">
        <v>1735</v>
      </c>
      <c r="C35" s="484" t="s">
        <v>1753</v>
      </c>
    </row>
    <row r="36" spans="1:3" x14ac:dyDescent="0.25">
      <c r="A36" s="1" t="s">
        <v>1736</v>
      </c>
      <c r="B36" s="40" t="s">
        <v>1737</v>
      </c>
      <c r="C36" s="486" t="s">
        <v>1752</v>
      </c>
    </row>
    <row r="37" spans="1:3" ht="30" x14ac:dyDescent="0.25">
      <c r="A37" s="1" t="s">
        <v>1738</v>
      </c>
      <c r="B37" s="44" t="s">
        <v>1739</v>
      </c>
      <c r="C37" s="486" t="s">
        <v>1740</v>
      </c>
    </row>
    <row r="38" spans="1:3" ht="45" x14ac:dyDescent="0.25">
      <c r="A38" s="1" t="s">
        <v>1741</v>
      </c>
      <c r="B38" s="44" t="s">
        <v>1742</v>
      </c>
      <c r="C38" s="486" t="s">
        <v>1743</v>
      </c>
    </row>
    <row r="39" spans="1:3" ht="30" x14ac:dyDescent="0.25">
      <c r="A39" s="1" t="s">
        <v>1744</v>
      </c>
      <c r="B39" s="44" t="s">
        <v>1745</v>
      </c>
      <c r="C39" s="484" t="s">
        <v>1751</v>
      </c>
    </row>
    <row r="40" spans="1:3" ht="30" x14ac:dyDescent="0.25">
      <c r="A40" s="1" t="s">
        <v>1746</v>
      </c>
      <c r="B40" s="44" t="s">
        <v>1745</v>
      </c>
      <c r="C40" s="484" t="s">
        <v>1754</v>
      </c>
    </row>
    <row r="41" spans="1:3" x14ac:dyDescent="0.25">
      <c r="A41" s="1" t="s">
        <v>1747</v>
      </c>
      <c r="B41" s="44" t="s">
        <v>1748</v>
      </c>
      <c r="C41" s="486" t="s">
        <v>1749</v>
      </c>
    </row>
    <row r="42" spans="1:3" x14ac:dyDescent="0.25">
      <c r="B42" s="43"/>
    </row>
    <row r="43" spans="1:3" x14ac:dyDescent="0.25">
      <c r="B43" s="43"/>
    </row>
    <row r="44" spans="1:3" x14ac:dyDescent="0.25">
      <c r="B44" s="43"/>
    </row>
    <row r="45" spans="1:3" x14ac:dyDescent="0.25">
      <c r="B45" s="43"/>
    </row>
    <row r="46" spans="1:3" x14ac:dyDescent="0.25">
      <c r="B46" s="43"/>
    </row>
    <row r="47" spans="1:3" x14ac:dyDescent="0.25">
      <c r="B47" s="43"/>
    </row>
    <row r="48" spans="1:3" x14ac:dyDescent="0.25">
      <c r="B48" s="43"/>
    </row>
    <row r="49" spans="2:2" x14ac:dyDescent="0.25">
      <c r="B49" s="43"/>
    </row>
    <row r="50" spans="2:2" x14ac:dyDescent="0.25">
      <c r="B50" s="43"/>
    </row>
    <row r="51" spans="2:2" x14ac:dyDescent="0.25">
      <c r="B51" s="43"/>
    </row>
    <row r="52" spans="2:2" x14ac:dyDescent="0.25">
      <c r="B52" s="43"/>
    </row>
    <row r="53" spans="2:2" x14ac:dyDescent="0.25">
      <c r="B53" s="43"/>
    </row>
    <row r="54" spans="2:2" x14ac:dyDescent="0.25">
      <c r="B54" s="43"/>
    </row>
    <row r="55" spans="2:2" x14ac:dyDescent="0.25">
      <c r="B55" s="43"/>
    </row>
    <row r="56" spans="2:2" x14ac:dyDescent="0.25">
      <c r="B56" s="43"/>
    </row>
    <row r="57" spans="2:2" x14ac:dyDescent="0.25">
      <c r="B57" s="43"/>
    </row>
    <row r="58" spans="2:2" x14ac:dyDescent="0.25">
      <c r="B58" s="43"/>
    </row>
    <row r="59" spans="2:2" x14ac:dyDescent="0.25">
      <c r="B59" s="43"/>
    </row>
    <row r="60" spans="2:2" x14ac:dyDescent="0.25">
      <c r="B60" s="43"/>
    </row>
    <row r="61" spans="2:2" x14ac:dyDescent="0.25">
      <c r="B61" s="43"/>
    </row>
    <row r="62" spans="2:2" x14ac:dyDescent="0.25">
      <c r="B62" s="43"/>
    </row>
    <row r="63" spans="2:2" x14ac:dyDescent="0.25">
      <c r="B63" s="43"/>
    </row>
    <row r="64" spans="2:2" x14ac:dyDescent="0.25">
      <c r="B64" s="43"/>
    </row>
    <row r="65" spans="2:2" x14ac:dyDescent="0.25">
      <c r="B65" s="43"/>
    </row>
    <row r="66" spans="2:2" x14ac:dyDescent="0.25">
      <c r="B66" s="43"/>
    </row>
    <row r="67" spans="2:2" x14ac:dyDescent="0.25">
      <c r="B67" s="43"/>
    </row>
    <row r="68" spans="2:2" x14ac:dyDescent="0.25">
      <c r="B68" s="43"/>
    </row>
    <row r="69" spans="2:2" x14ac:dyDescent="0.25">
      <c r="B69" s="43"/>
    </row>
    <row r="70" spans="2:2" x14ac:dyDescent="0.25">
      <c r="B70" s="43"/>
    </row>
    <row r="71" spans="2:2" x14ac:dyDescent="0.25">
      <c r="B71" s="43"/>
    </row>
    <row r="72" spans="2:2" x14ac:dyDescent="0.25">
      <c r="B72" s="43"/>
    </row>
    <row r="73" spans="2:2" x14ac:dyDescent="0.25">
      <c r="B73" s="43"/>
    </row>
    <row r="74" spans="2:2" x14ac:dyDescent="0.25">
      <c r="B74" s="43"/>
    </row>
    <row r="75" spans="2:2" x14ac:dyDescent="0.25">
      <c r="B75" s="43"/>
    </row>
    <row r="76" spans="2:2" x14ac:dyDescent="0.25">
      <c r="B76" s="43"/>
    </row>
    <row r="77" spans="2:2" x14ac:dyDescent="0.25">
      <c r="B77" s="43"/>
    </row>
    <row r="78" spans="2:2" x14ac:dyDescent="0.25">
      <c r="B78" s="43"/>
    </row>
    <row r="79" spans="2:2" x14ac:dyDescent="0.25">
      <c r="B79" s="43"/>
    </row>
    <row r="80" spans="2:2" x14ac:dyDescent="0.25">
      <c r="B80" s="43"/>
    </row>
    <row r="81" spans="2:2" x14ac:dyDescent="0.25">
      <c r="B81" s="43"/>
    </row>
    <row r="82" spans="2:2" x14ac:dyDescent="0.25">
      <c r="B82" s="43"/>
    </row>
    <row r="83" spans="2:2" x14ac:dyDescent="0.25">
      <c r="B83" s="24"/>
    </row>
    <row r="84" spans="2:2" x14ac:dyDescent="0.25">
      <c r="B84" s="24"/>
    </row>
    <row r="85" spans="2:2" x14ac:dyDescent="0.25">
      <c r="B85" s="24"/>
    </row>
    <row r="86" spans="2:2" x14ac:dyDescent="0.25">
      <c r="B86" s="24"/>
    </row>
    <row r="87" spans="2:2" x14ac:dyDescent="0.25">
      <c r="B87" s="24"/>
    </row>
    <row r="88" spans="2:2" x14ac:dyDescent="0.25">
      <c r="B88" s="24"/>
    </row>
    <row r="89" spans="2:2" x14ac:dyDescent="0.25">
      <c r="B89" s="24"/>
    </row>
    <row r="90" spans="2:2" x14ac:dyDescent="0.25">
      <c r="B90" s="24"/>
    </row>
    <row r="91" spans="2:2" x14ac:dyDescent="0.25">
      <c r="B91" s="24"/>
    </row>
    <row r="92" spans="2:2" x14ac:dyDescent="0.25">
      <c r="B92" s="24"/>
    </row>
    <row r="93" spans="2:2" x14ac:dyDescent="0.25">
      <c r="B93" s="43"/>
    </row>
    <row r="94" spans="2:2" x14ac:dyDescent="0.25">
      <c r="B94" s="43"/>
    </row>
    <row r="95" spans="2:2" x14ac:dyDescent="0.25">
      <c r="B95" s="43"/>
    </row>
    <row r="96" spans="2:2" x14ac:dyDescent="0.25">
      <c r="B96" s="43"/>
    </row>
    <row r="97" spans="2:2" x14ac:dyDescent="0.25">
      <c r="B97" s="43"/>
    </row>
    <row r="98" spans="2:2" x14ac:dyDescent="0.25">
      <c r="B98" s="43"/>
    </row>
    <row r="99" spans="2:2" x14ac:dyDescent="0.25">
      <c r="B99" s="43"/>
    </row>
    <row r="100" spans="2:2" x14ac:dyDescent="0.25">
      <c r="B100" s="43"/>
    </row>
    <row r="101" spans="2:2" x14ac:dyDescent="0.25">
      <c r="B101" s="22"/>
    </row>
    <row r="102" spans="2:2" x14ac:dyDescent="0.25">
      <c r="B102" s="43"/>
    </row>
    <row r="103" spans="2:2" x14ac:dyDescent="0.25">
      <c r="B103" s="43"/>
    </row>
    <row r="104" spans="2:2" x14ac:dyDescent="0.25">
      <c r="B104" s="43"/>
    </row>
    <row r="105" spans="2:2" x14ac:dyDescent="0.25">
      <c r="B105" s="43"/>
    </row>
    <row r="106" spans="2:2" x14ac:dyDescent="0.25">
      <c r="B106" s="43"/>
    </row>
    <row r="107" spans="2:2" x14ac:dyDescent="0.25">
      <c r="B107" s="43"/>
    </row>
    <row r="108" spans="2:2" x14ac:dyDescent="0.25">
      <c r="B108" s="43"/>
    </row>
    <row r="109" spans="2:2" x14ac:dyDescent="0.25">
      <c r="B109" s="43"/>
    </row>
    <row r="110" spans="2:2" x14ac:dyDescent="0.25">
      <c r="B110" s="43"/>
    </row>
    <row r="111" spans="2:2" x14ac:dyDescent="0.25">
      <c r="B111" s="43"/>
    </row>
    <row r="112" spans="2:2" x14ac:dyDescent="0.25">
      <c r="B112" s="43"/>
    </row>
    <row r="113" spans="2:2" x14ac:dyDescent="0.25">
      <c r="B113" s="43"/>
    </row>
    <row r="114" spans="2:2" x14ac:dyDescent="0.25">
      <c r="B114" s="43"/>
    </row>
    <row r="115" spans="2:2" x14ac:dyDescent="0.25">
      <c r="B115" s="43"/>
    </row>
    <row r="116" spans="2:2" x14ac:dyDescent="0.25">
      <c r="B116" s="43"/>
    </row>
    <row r="117" spans="2:2" x14ac:dyDescent="0.25">
      <c r="B117" s="43"/>
    </row>
    <row r="118" spans="2:2" x14ac:dyDescent="0.25">
      <c r="B118" s="43"/>
    </row>
    <row r="120" spans="2:2" x14ac:dyDescent="0.25">
      <c r="B120" s="43"/>
    </row>
    <row r="121" spans="2:2" x14ac:dyDescent="0.25">
      <c r="B121" s="43"/>
    </row>
    <row r="122" spans="2:2" x14ac:dyDescent="0.25">
      <c r="B122" s="43"/>
    </row>
    <row r="127" spans="2:2" x14ac:dyDescent="0.25">
      <c r="B127" s="32"/>
    </row>
    <row r="128" spans="2:2" x14ac:dyDescent="0.25">
      <c r="B128" s="92"/>
    </row>
    <row r="134" spans="2:2" x14ac:dyDescent="0.25">
      <c r="B134" s="44"/>
    </row>
    <row r="135" spans="2:2" x14ac:dyDescent="0.25">
      <c r="B135" s="43"/>
    </row>
    <row r="137" spans="2:2" x14ac:dyDescent="0.25">
      <c r="B137" s="43"/>
    </row>
    <row r="138" spans="2:2" x14ac:dyDescent="0.25">
      <c r="B138" s="43"/>
    </row>
    <row r="139" spans="2:2" x14ac:dyDescent="0.25">
      <c r="B139" s="43"/>
    </row>
    <row r="140" spans="2:2" x14ac:dyDescent="0.25">
      <c r="B140" s="43"/>
    </row>
    <row r="141" spans="2:2" x14ac:dyDescent="0.25">
      <c r="B141" s="43"/>
    </row>
    <row r="142" spans="2:2" x14ac:dyDescent="0.25">
      <c r="B142" s="43"/>
    </row>
    <row r="143" spans="2:2" x14ac:dyDescent="0.25">
      <c r="B143" s="43"/>
    </row>
    <row r="144" spans="2:2" x14ac:dyDescent="0.25">
      <c r="B144" s="43"/>
    </row>
    <row r="145" spans="2:2" x14ac:dyDescent="0.25">
      <c r="B145" s="43"/>
    </row>
    <row r="146" spans="2:2" x14ac:dyDescent="0.25">
      <c r="B146" s="43"/>
    </row>
    <row r="147" spans="2:2" x14ac:dyDescent="0.25">
      <c r="B147" s="43"/>
    </row>
    <row r="148" spans="2:2" x14ac:dyDescent="0.25">
      <c r="B148" s="43"/>
    </row>
    <row r="245" spans="2:2" x14ac:dyDescent="0.25">
      <c r="B245" s="40"/>
    </row>
    <row r="246" spans="2:2" x14ac:dyDescent="0.25">
      <c r="B246" s="43"/>
    </row>
    <row r="247" spans="2:2" x14ac:dyDescent="0.25">
      <c r="B247" s="43"/>
    </row>
    <row r="250" spans="2:2" x14ac:dyDescent="0.25">
      <c r="B250" s="43"/>
    </row>
    <row r="266" spans="2:2" x14ac:dyDescent="0.25">
      <c r="B266" s="40"/>
    </row>
    <row r="296" spans="2:2" x14ac:dyDescent="0.25">
      <c r="B296" s="32"/>
    </row>
    <row r="297" spans="2:2" x14ac:dyDescent="0.25">
      <c r="B297" s="43"/>
    </row>
    <row r="299" spans="2:2" x14ac:dyDescent="0.25">
      <c r="B299" s="43"/>
    </row>
    <row r="300" spans="2:2" x14ac:dyDescent="0.25">
      <c r="B300" s="43"/>
    </row>
    <row r="301" spans="2:2" x14ac:dyDescent="0.25">
      <c r="B301" s="43"/>
    </row>
    <row r="302" spans="2:2" x14ac:dyDescent="0.25">
      <c r="B302" s="43"/>
    </row>
    <row r="303" spans="2:2" x14ac:dyDescent="0.25">
      <c r="B303" s="43"/>
    </row>
    <row r="304" spans="2:2" x14ac:dyDescent="0.25">
      <c r="B304" s="43"/>
    </row>
    <row r="305" spans="2:2" x14ac:dyDescent="0.25">
      <c r="B305" s="43"/>
    </row>
    <row r="306" spans="2:2" x14ac:dyDescent="0.25">
      <c r="B306" s="43"/>
    </row>
    <row r="307" spans="2:2" x14ac:dyDescent="0.25">
      <c r="B307" s="43"/>
    </row>
    <row r="308" spans="2:2" x14ac:dyDescent="0.25">
      <c r="B308" s="43"/>
    </row>
    <row r="309" spans="2:2" x14ac:dyDescent="0.25">
      <c r="B309" s="43"/>
    </row>
    <row r="310" spans="2:2" x14ac:dyDescent="0.25">
      <c r="B310" s="43"/>
    </row>
    <row r="322" spans="2:2" x14ac:dyDescent="0.25">
      <c r="B322" s="43"/>
    </row>
    <row r="323" spans="2:2" x14ac:dyDescent="0.25">
      <c r="B323" s="43"/>
    </row>
    <row r="324" spans="2:2" x14ac:dyDescent="0.25">
      <c r="B324" s="43"/>
    </row>
    <row r="325" spans="2:2" x14ac:dyDescent="0.25">
      <c r="B325" s="43"/>
    </row>
    <row r="326" spans="2:2" x14ac:dyDescent="0.25">
      <c r="B326" s="43"/>
    </row>
    <row r="327" spans="2:2" x14ac:dyDescent="0.25">
      <c r="B327" s="43"/>
    </row>
    <row r="328" spans="2:2" x14ac:dyDescent="0.25">
      <c r="B328" s="43"/>
    </row>
    <row r="329" spans="2:2" x14ac:dyDescent="0.25">
      <c r="B329" s="43"/>
    </row>
    <row r="330" spans="2:2" x14ac:dyDescent="0.25">
      <c r="B330" s="43"/>
    </row>
    <row r="332" spans="2:2" x14ac:dyDescent="0.25">
      <c r="B332" s="43"/>
    </row>
    <row r="333" spans="2:2" x14ac:dyDescent="0.25">
      <c r="B333" s="43"/>
    </row>
    <row r="334" spans="2:2" x14ac:dyDescent="0.25">
      <c r="B334" s="43"/>
    </row>
    <row r="335" spans="2:2" x14ac:dyDescent="0.25">
      <c r="B335" s="43"/>
    </row>
    <row r="336" spans="2:2" x14ac:dyDescent="0.25">
      <c r="B336" s="43"/>
    </row>
    <row r="338" spans="2:2" x14ac:dyDescent="0.25">
      <c r="B338" s="43"/>
    </row>
    <row r="341" spans="2:2" x14ac:dyDescent="0.25">
      <c r="B341" s="43"/>
    </row>
    <row r="344" spans="2:2" x14ac:dyDescent="0.25">
      <c r="B344" s="43"/>
    </row>
    <row r="345" spans="2:2" x14ac:dyDescent="0.25">
      <c r="B345" s="43"/>
    </row>
    <row r="346" spans="2:2" x14ac:dyDescent="0.25">
      <c r="B346" s="43"/>
    </row>
    <row r="347" spans="2:2" x14ac:dyDescent="0.25">
      <c r="B347" s="43"/>
    </row>
    <row r="348" spans="2:2" x14ac:dyDescent="0.25">
      <c r="B348" s="43"/>
    </row>
    <row r="349" spans="2:2" x14ac:dyDescent="0.25">
      <c r="B349" s="43"/>
    </row>
    <row r="350" spans="2:2" x14ac:dyDescent="0.25">
      <c r="B350" s="43"/>
    </row>
    <row r="351" spans="2:2" x14ac:dyDescent="0.25">
      <c r="B351" s="43"/>
    </row>
    <row r="352" spans="2:2" x14ac:dyDescent="0.25">
      <c r="B352" s="43"/>
    </row>
    <row r="353" spans="2:2" x14ac:dyDescent="0.25">
      <c r="B353" s="43"/>
    </row>
    <row r="354" spans="2:2" x14ac:dyDescent="0.25">
      <c r="B354" s="43"/>
    </row>
    <row r="355" spans="2:2" x14ac:dyDescent="0.25">
      <c r="B355" s="43"/>
    </row>
    <row r="356" spans="2:2" x14ac:dyDescent="0.25">
      <c r="B356" s="43"/>
    </row>
    <row r="357" spans="2:2" x14ac:dyDescent="0.25">
      <c r="B357" s="43"/>
    </row>
    <row r="358" spans="2:2" x14ac:dyDescent="0.25">
      <c r="B358" s="43"/>
    </row>
    <row r="359" spans="2:2" x14ac:dyDescent="0.25">
      <c r="B359" s="43"/>
    </row>
    <row r="360" spans="2:2" x14ac:dyDescent="0.25">
      <c r="B360" s="43"/>
    </row>
    <row r="361" spans="2:2" x14ac:dyDescent="0.25">
      <c r="B361" s="43"/>
    </row>
    <row r="362" spans="2:2" x14ac:dyDescent="0.25">
      <c r="B362" s="43"/>
    </row>
    <row r="366" spans="2:2" x14ac:dyDescent="0.25">
      <c r="B366" s="32"/>
    </row>
    <row r="383" spans="2:2" x14ac:dyDescent="0.25">
      <c r="B383" s="93"/>
    </row>
  </sheetData>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69"/>
  <sheetViews>
    <sheetView showGridLines="0" view="pageBreakPreview" zoomScale="85" zoomScaleNormal="70" zoomScaleSheetLayoutView="100" workbookViewId="0">
      <pane ySplit="5" topLeftCell="A150" activePane="bottomLeft" state="frozenSplit"/>
      <selection activeCell="C129" sqref="C129"/>
      <selection pane="bottomLeft" activeCell="D202" sqref="D202"/>
    </sheetView>
  </sheetViews>
  <sheetFormatPr baseColWidth="10" defaultRowHeight="15" x14ac:dyDescent="0.25"/>
  <cols>
    <col min="1" max="1" width="5.42578125" style="110" customWidth="1"/>
    <col min="2" max="2" width="20.7109375" style="111" customWidth="1"/>
    <col min="3" max="3" width="22.7109375" style="111" customWidth="1"/>
    <col min="4" max="4" width="19.5703125" style="111" customWidth="1"/>
    <col min="5" max="5" width="19.140625" style="111" customWidth="1"/>
    <col min="6" max="6" width="16.28515625" style="111" customWidth="1"/>
    <col min="7" max="7" width="14.7109375" style="111" customWidth="1"/>
    <col min="8" max="8" width="14.28515625" style="111" customWidth="1"/>
    <col min="9" max="9" width="16.5703125" style="111" bestFit="1" customWidth="1"/>
    <col min="10" max="10" width="14.28515625" style="111" customWidth="1"/>
    <col min="11" max="11" width="14.42578125" style="112" customWidth="1"/>
    <col min="12" max="12" width="16.28515625" style="111" customWidth="1"/>
    <col min="13" max="13" width="15.42578125" style="111" customWidth="1"/>
    <col min="14" max="14" width="16.5703125" style="111" bestFit="1" customWidth="1"/>
    <col min="15" max="16384" width="11.42578125" style="111"/>
  </cols>
  <sheetData>
    <row r="1" spans="1:12" s="108" customFormat="1" x14ac:dyDescent="0.25">
      <c r="A1" s="106"/>
      <c r="B1" s="107" t="s">
        <v>1548</v>
      </c>
      <c r="K1" s="109"/>
    </row>
    <row r="2" spans="1:12" ht="15.75" thickBot="1" x14ac:dyDescent="0.3"/>
    <row r="3" spans="1:12" ht="15.75" thickBot="1" x14ac:dyDescent="0.3">
      <c r="B3" s="113" t="s">
        <v>1549</v>
      </c>
      <c r="C3" s="114" t="s">
        <v>1550</v>
      </c>
      <c r="D3" s="115"/>
      <c r="E3" s="116"/>
      <c r="L3" s="117"/>
    </row>
    <row r="4" spans="1:12" ht="15.75" thickBot="1" x14ac:dyDescent="0.3">
      <c r="B4" s="113" t="s">
        <v>1551</v>
      </c>
      <c r="C4" s="118" t="s">
        <v>1693</v>
      </c>
      <c r="F4" s="119"/>
      <c r="G4" s="119"/>
    </row>
    <row r="5" spans="1:12" x14ac:dyDescent="0.25">
      <c r="B5" s="113"/>
      <c r="C5" s="120"/>
    </row>
    <row r="6" spans="1:12" s="124" customFormat="1" ht="21.75" customHeight="1" x14ac:dyDescent="0.25">
      <c r="A6" s="121"/>
      <c r="B6" s="122"/>
      <c r="C6" s="122"/>
      <c r="D6" s="122"/>
      <c r="E6" s="122"/>
      <c r="F6" s="122"/>
      <c r="G6" s="122"/>
      <c r="H6" s="122"/>
      <c r="I6" s="122"/>
      <c r="J6" s="123"/>
      <c r="K6" s="123"/>
    </row>
    <row r="7" spans="1:12" s="126" customFormat="1" x14ac:dyDescent="0.25">
      <c r="A7" s="125">
        <v>1</v>
      </c>
      <c r="B7" s="126" t="s">
        <v>1553</v>
      </c>
      <c r="K7" s="127"/>
    </row>
    <row r="9" spans="1:12" ht="15.75" thickBot="1" x14ac:dyDescent="0.3"/>
    <row r="10" spans="1:12" x14ac:dyDescent="0.25">
      <c r="A10" s="128" t="s">
        <v>1554</v>
      </c>
      <c r="B10" s="129" t="s">
        <v>1555</v>
      </c>
      <c r="C10" s="130"/>
      <c r="D10" s="130"/>
      <c r="E10" s="131" t="s">
        <v>1556</v>
      </c>
      <c r="F10" s="132"/>
      <c r="G10" s="132"/>
      <c r="H10" s="133"/>
    </row>
    <row r="11" spans="1:12" x14ac:dyDescent="0.25">
      <c r="B11" s="134" t="s">
        <v>1557</v>
      </c>
      <c r="C11" s="135"/>
      <c r="D11" s="135"/>
      <c r="E11" s="136" t="s">
        <v>1556</v>
      </c>
      <c r="F11" s="137"/>
      <c r="G11" s="137"/>
      <c r="H11" s="138"/>
    </row>
    <row r="12" spans="1:12" ht="15.75" thickBot="1" x14ac:dyDescent="0.3">
      <c r="B12" s="139" t="s">
        <v>1558</v>
      </c>
      <c r="C12" s="140"/>
      <c r="D12" s="140"/>
      <c r="E12" s="141" t="s">
        <v>1559</v>
      </c>
      <c r="F12" s="142"/>
      <c r="G12" s="142"/>
      <c r="H12" s="143"/>
    </row>
    <row r="13" spans="1:12" s="124" customFormat="1" x14ac:dyDescent="0.25">
      <c r="A13" s="144"/>
      <c r="B13" s="145"/>
      <c r="C13" s="145"/>
      <c r="D13" s="145"/>
      <c r="E13" s="145"/>
      <c r="F13" s="146"/>
      <c r="G13" s="147"/>
      <c r="H13" s="147"/>
      <c r="I13" s="147"/>
      <c r="K13" s="148"/>
    </row>
    <row r="14" spans="1:12" s="124" customFormat="1" ht="15.75" thickBot="1" x14ac:dyDescent="0.3">
      <c r="A14" s="144"/>
      <c r="B14" s="149"/>
      <c r="C14" s="149"/>
      <c r="D14" s="149"/>
      <c r="E14" s="149"/>
      <c r="F14" s="146"/>
      <c r="G14" s="147"/>
      <c r="H14" s="147"/>
      <c r="I14" s="147"/>
      <c r="K14" s="148"/>
    </row>
    <row r="15" spans="1:12" ht="15.75" thickBot="1" x14ac:dyDescent="0.3">
      <c r="A15" s="128" t="s">
        <v>1560</v>
      </c>
      <c r="B15" s="150"/>
      <c r="C15" s="150"/>
      <c r="D15" s="150"/>
      <c r="E15" s="151"/>
      <c r="F15" s="152" t="s">
        <v>1561</v>
      </c>
      <c r="G15" s="153" t="s">
        <v>1562</v>
      </c>
      <c r="H15" s="154" t="s">
        <v>1563</v>
      </c>
      <c r="I15" s="155"/>
    </row>
    <row r="16" spans="1:12" x14ac:dyDescent="0.25">
      <c r="B16" s="156" t="s">
        <v>1564</v>
      </c>
      <c r="C16" s="157"/>
      <c r="D16" s="157"/>
      <c r="E16" s="158" t="s">
        <v>1565</v>
      </c>
      <c r="F16" s="159" t="s">
        <v>1566</v>
      </c>
      <c r="G16" s="160" t="s">
        <v>1567</v>
      </c>
      <c r="H16" s="161" t="s">
        <v>1567</v>
      </c>
      <c r="I16" s="155"/>
    </row>
    <row r="17" spans="1:11" x14ac:dyDescent="0.25">
      <c r="B17" s="156"/>
      <c r="C17" s="157"/>
      <c r="D17" s="157"/>
      <c r="E17" s="162" t="s">
        <v>1568</v>
      </c>
      <c r="F17" s="163" t="s">
        <v>1569</v>
      </c>
      <c r="G17" s="160" t="s">
        <v>1567</v>
      </c>
      <c r="H17" s="164" t="s">
        <v>1567</v>
      </c>
      <c r="I17" s="155"/>
    </row>
    <row r="18" spans="1:11" ht="15.75" thickBot="1" x14ac:dyDescent="0.3">
      <c r="B18" s="165"/>
      <c r="C18" s="140"/>
      <c r="D18" s="140"/>
      <c r="E18" s="166" t="s">
        <v>1570</v>
      </c>
      <c r="F18" s="167" t="s">
        <v>1571</v>
      </c>
      <c r="G18" s="168" t="s">
        <v>1567</v>
      </c>
      <c r="H18" s="169" t="s">
        <v>1572</v>
      </c>
      <c r="I18" s="155"/>
    </row>
    <row r="19" spans="1:11" s="124" customFormat="1" x14ac:dyDescent="0.25">
      <c r="A19" s="144"/>
      <c r="B19" s="147"/>
      <c r="C19" s="147"/>
      <c r="D19" s="147"/>
      <c r="E19" s="147"/>
      <c r="F19" s="170"/>
      <c r="G19" s="170"/>
      <c r="H19" s="170"/>
      <c r="I19" s="147"/>
      <c r="K19" s="148"/>
    </row>
    <row r="20" spans="1:11" s="124" customFormat="1" ht="15.75" thickBot="1" x14ac:dyDescent="0.3">
      <c r="A20" s="144"/>
      <c r="B20" s="147"/>
      <c r="C20" s="147"/>
      <c r="D20" s="147"/>
      <c r="E20" s="147"/>
      <c r="F20" s="170"/>
      <c r="G20" s="170"/>
      <c r="H20" s="170"/>
      <c r="I20" s="147"/>
      <c r="K20" s="148"/>
    </row>
    <row r="21" spans="1:11" s="124" customFormat="1" ht="15.75" thickBot="1" x14ac:dyDescent="0.3">
      <c r="A21" s="171" t="s">
        <v>1573</v>
      </c>
      <c r="B21" s="155"/>
      <c r="C21" s="155"/>
      <c r="E21" s="172"/>
      <c r="F21" s="173" t="s">
        <v>1561</v>
      </c>
      <c r="G21" s="174" t="s">
        <v>1574</v>
      </c>
      <c r="H21" s="175" t="s">
        <v>1563</v>
      </c>
      <c r="I21" s="147"/>
      <c r="K21" s="148"/>
    </row>
    <row r="22" spans="1:11" s="124" customFormat="1" x14ac:dyDescent="0.25">
      <c r="B22" s="176" t="s">
        <v>1575</v>
      </c>
      <c r="C22" s="130"/>
      <c r="D22" s="130"/>
      <c r="E22" s="177" t="s">
        <v>1565</v>
      </c>
      <c r="F22" s="178" t="s">
        <v>1567</v>
      </c>
      <c r="G22" s="179" t="s">
        <v>1567</v>
      </c>
      <c r="H22" s="180" t="s">
        <v>1567</v>
      </c>
      <c r="I22" s="147"/>
      <c r="K22" s="148"/>
    </row>
    <row r="23" spans="1:11" s="124" customFormat="1" x14ac:dyDescent="0.25">
      <c r="A23" s="144"/>
      <c r="B23" s="156"/>
      <c r="C23" s="157"/>
      <c r="D23" s="157"/>
      <c r="E23" s="162" t="s">
        <v>1568</v>
      </c>
      <c r="F23" s="181" t="s">
        <v>1567</v>
      </c>
      <c r="G23" s="182" t="s">
        <v>1567</v>
      </c>
      <c r="H23" s="183" t="s">
        <v>1567</v>
      </c>
      <c r="I23" s="147"/>
      <c r="K23" s="148"/>
    </row>
    <row r="24" spans="1:11" s="124" customFormat="1" ht="15.75" thickBot="1" x14ac:dyDescent="0.3">
      <c r="A24" s="144"/>
      <c r="B24" s="165"/>
      <c r="C24" s="140"/>
      <c r="D24" s="140"/>
      <c r="E24" s="166" t="s">
        <v>1570</v>
      </c>
      <c r="F24" s="184" t="s">
        <v>1567</v>
      </c>
      <c r="G24" s="185" t="s">
        <v>1567</v>
      </c>
      <c r="H24" s="186" t="s">
        <v>1567</v>
      </c>
      <c r="I24" s="147"/>
      <c r="K24" s="148"/>
    </row>
    <row r="25" spans="1:11" s="124" customFormat="1" x14ac:dyDescent="0.25">
      <c r="A25" s="144"/>
      <c r="B25" s="147"/>
      <c r="C25" s="147"/>
      <c r="D25" s="147"/>
      <c r="E25" s="147"/>
      <c r="F25" s="170"/>
      <c r="G25" s="170"/>
      <c r="H25" s="170"/>
      <c r="I25" s="147"/>
      <c r="K25" s="148"/>
    </row>
    <row r="26" spans="1:11" s="124" customFormat="1" ht="15.75" thickBot="1" x14ac:dyDescent="0.3">
      <c r="A26" s="144"/>
      <c r="B26" s="147"/>
      <c r="C26" s="147"/>
      <c r="D26" s="147"/>
      <c r="E26" s="147"/>
      <c r="F26" s="170"/>
      <c r="G26" s="170"/>
      <c r="H26" s="170"/>
      <c r="I26" s="147"/>
      <c r="K26" s="148"/>
    </row>
    <row r="27" spans="1:11" x14ac:dyDescent="0.25">
      <c r="A27" s="128" t="s">
        <v>1576</v>
      </c>
      <c r="B27" s="187" t="s">
        <v>1577</v>
      </c>
      <c r="C27" s="188"/>
      <c r="D27" s="189">
        <v>0.23372872739400311</v>
      </c>
      <c r="E27" s="155"/>
      <c r="F27" s="190"/>
      <c r="G27" s="155"/>
    </row>
    <row r="28" spans="1:11" ht="15.75" thickBot="1" x14ac:dyDescent="0.3">
      <c r="B28" s="191"/>
      <c r="C28" s="192" t="s">
        <v>1578</v>
      </c>
      <c r="D28" s="193" t="s">
        <v>1552</v>
      </c>
    </row>
    <row r="31" spans="1:11" s="126" customFormat="1" x14ac:dyDescent="0.25">
      <c r="A31" s="125">
        <v>2</v>
      </c>
      <c r="B31" s="126" t="s">
        <v>1580</v>
      </c>
      <c r="K31" s="127"/>
    </row>
    <row r="34" spans="1:15" s="117" customFormat="1" x14ac:dyDescent="0.25">
      <c r="A34" s="128" t="s">
        <v>1581</v>
      </c>
      <c r="B34" s="194" t="s">
        <v>1582</v>
      </c>
      <c r="L34" s="195"/>
    </row>
    <row r="35" spans="1:15" s="117" customFormat="1" ht="15.75" thickBot="1" x14ac:dyDescent="0.3">
      <c r="A35" s="110"/>
      <c r="B35" s="196"/>
      <c r="L35" s="195"/>
    </row>
    <row r="36" spans="1:15" s="117" customFormat="1" x14ac:dyDescent="0.25">
      <c r="A36" s="110"/>
      <c r="B36" s="196"/>
      <c r="C36" s="147"/>
      <c r="E36" s="197" t="s">
        <v>102</v>
      </c>
      <c r="F36" s="198" t="s">
        <v>1583</v>
      </c>
      <c r="G36" s="199"/>
      <c r="L36" s="112"/>
      <c r="M36" s="112"/>
      <c r="N36" s="112"/>
    </row>
    <row r="37" spans="1:15" s="117" customFormat="1" ht="15.75" thickBot="1" x14ac:dyDescent="0.3">
      <c r="A37" s="110"/>
      <c r="B37" s="196"/>
      <c r="C37" s="150"/>
      <c r="E37" s="200" t="s">
        <v>1584</v>
      </c>
      <c r="F37" s="201" t="s">
        <v>1585</v>
      </c>
      <c r="G37" s="199"/>
      <c r="L37" s="112"/>
      <c r="M37" s="112"/>
      <c r="N37" s="112"/>
    </row>
    <row r="38" spans="1:15" x14ac:dyDescent="0.25">
      <c r="B38" s="176" t="s">
        <v>1586</v>
      </c>
      <c r="C38" s="202" t="s">
        <v>1587</v>
      </c>
      <c r="D38" s="203"/>
      <c r="E38" s="204">
        <v>57938.695</v>
      </c>
      <c r="F38" s="205"/>
      <c r="G38" s="206"/>
      <c r="K38" s="117"/>
      <c r="L38" s="112"/>
      <c r="M38" s="112"/>
      <c r="N38" s="112"/>
    </row>
    <row r="39" spans="1:15" s="124" customFormat="1" x14ac:dyDescent="0.25">
      <c r="A39" s="144"/>
      <c r="B39" s="156"/>
      <c r="C39" s="207" t="s">
        <v>1588</v>
      </c>
      <c r="D39" s="208"/>
      <c r="E39" s="209"/>
      <c r="F39" s="210"/>
      <c r="G39" s="211"/>
      <c r="K39" s="112"/>
      <c r="L39" s="112"/>
      <c r="M39" s="112"/>
      <c r="N39" s="112"/>
    </row>
    <row r="40" spans="1:15" x14ac:dyDescent="0.25">
      <c r="B40" s="156"/>
      <c r="C40" s="207" t="s">
        <v>1589</v>
      </c>
      <c r="D40" s="208"/>
      <c r="E40" s="209"/>
      <c r="F40" s="210"/>
      <c r="G40" s="206"/>
      <c r="K40" s="124"/>
      <c r="L40" s="112"/>
      <c r="M40" s="112"/>
      <c r="N40" s="112"/>
    </row>
    <row r="41" spans="1:15" ht="15.75" thickBot="1" x14ac:dyDescent="0.3">
      <c r="B41" s="156"/>
      <c r="C41" s="212" t="s">
        <v>1590</v>
      </c>
      <c r="D41" s="213"/>
      <c r="E41" s="214">
        <v>918.24800000000005</v>
      </c>
      <c r="F41" s="215"/>
      <c r="G41" s="216"/>
      <c r="L41" s="112"/>
      <c r="M41" s="112"/>
      <c r="N41" s="112"/>
    </row>
    <row r="42" spans="1:15" ht="15.75" thickBot="1" x14ac:dyDescent="0.3">
      <c r="B42" s="217"/>
      <c r="C42" s="218" t="s">
        <v>102</v>
      </c>
      <c r="D42" s="219"/>
      <c r="E42" s="220">
        <f>SUM(E38:E41)</f>
        <v>58856.942999999999</v>
      </c>
      <c r="F42" s="221">
        <f>('A. HTT General'!C217+'A. HTT General'!C218)/E42</f>
        <v>0.75620006448418686</v>
      </c>
      <c r="G42" s="206"/>
      <c r="L42" s="112"/>
      <c r="M42" s="112"/>
      <c r="N42" s="112"/>
    </row>
    <row r="43" spans="1:15" ht="15.75" thickBot="1" x14ac:dyDescent="0.3">
      <c r="E43" s="222"/>
      <c r="F43" s="222"/>
      <c r="L43" s="112"/>
      <c r="M43" s="112"/>
      <c r="N43" s="112"/>
    </row>
    <row r="44" spans="1:15" ht="15.75" thickBot="1" x14ac:dyDescent="0.3">
      <c r="B44" s="217" t="s">
        <v>1591</v>
      </c>
      <c r="C44" s="219"/>
      <c r="D44" s="223"/>
      <c r="E44" s="224">
        <v>51054.690888081532</v>
      </c>
      <c r="F44" s="222"/>
      <c r="L44" s="112"/>
      <c r="M44" s="112"/>
      <c r="N44" s="112"/>
    </row>
    <row r="45" spans="1:15" x14ac:dyDescent="0.25">
      <c r="L45" s="112"/>
      <c r="M45" s="112"/>
      <c r="N45" s="112"/>
    </row>
    <row r="46" spans="1:15" x14ac:dyDescent="0.25">
      <c r="L46" s="112"/>
      <c r="M46" s="112"/>
      <c r="N46" s="112"/>
    </row>
    <row r="47" spans="1:15" s="124" customFormat="1" x14ac:dyDescent="0.25">
      <c r="A47" s="171" t="s">
        <v>1592</v>
      </c>
      <c r="B47" s="225" t="s">
        <v>1593</v>
      </c>
      <c r="C47" s="226"/>
      <c r="D47" s="149"/>
      <c r="E47" s="147"/>
      <c r="K47" s="111"/>
      <c r="L47" s="111"/>
      <c r="M47" s="111"/>
      <c r="N47" s="111"/>
      <c r="O47" s="111"/>
    </row>
    <row r="48" spans="1:15" s="124" customFormat="1" ht="15.75" thickBot="1" x14ac:dyDescent="0.3">
      <c r="A48" s="144"/>
      <c r="B48" s="149"/>
      <c r="C48" s="226"/>
      <c r="D48" s="149"/>
      <c r="E48" s="147"/>
      <c r="K48" s="111"/>
      <c r="L48" s="111"/>
      <c r="M48" s="111"/>
      <c r="N48" s="111"/>
      <c r="O48" s="111"/>
    </row>
    <row r="49" spans="1:15" s="124" customFormat="1" ht="15.75" thickBot="1" x14ac:dyDescent="0.3">
      <c r="A49" s="144"/>
      <c r="B49" s="149"/>
      <c r="C49" s="226"/>
      <c r="D49" s="149"/>
      <c r="E49" s="227" t="s">
        <v>1561</v>
      </c>
      <c r="F49" s="228" t="s">
        <v>1562</v>
      </c>
      <c r="G49" s="229" t="s">
        <v>1563</v>
      </c>
      <c r="K49" s="111"/>
      <c r="L49" s="111"/>
      <c r="M49" s="111"/>
      <c r="N49" s="111"/>
      <c r="O49" s="111"/>
    </row>
    <row r="50" spans="1:15" x14ac:dyDescent="0.25">
      <c r="B50" s="176" t="s">
        <v>1594</v>
      </c>
      <c r="C50" s="130"/>
      <c r="D50" s="177" t="s">
        <v>1565</v>
      </c>
      <c r="E50" s="230" t="s">
        <v>1571</v>
      </c>
      <c r="F50" s="231" t="s">
        <v>1567</v>
      </c>
      <c r="G50" s="232" t="s">
        <v>1595</v>
      </c>
      <c r="K50" s="111"/>
    </row>
    <row r="51" spans="1:15" x14ac:dyDescent="0.25">
      <c r="B51" s="156"/>
      <c r="C51" s="157"/>
      <c r="D51" s="162" t="s">
        <v>1568</v>
      </c>
      <c r="E51" s="233" t="s">
        <v>1596</v>
      </c>
      <c r="F51" s="231" t="s">
        <v>1567</v>
      </c>
      <c r="G51" s="234" t="s">
        <v>1567</v>
      </c>
      <c r="K51" s="111"/>
    </row>
    <row r="52" spans="1:15" ht="15.75" thickBot="1" x14ac:dyDescent="0.3">
      <c r="B52" s="165"/>
      <c r="C52" s="140"/>
      <c r="D52" s="166" t="s">
        <v>1570</v>
      </c>
      <c r="E52" s="235" t="s">
        <v>1597</v>
      </c>
      <c r="F52" s="236" t="s">
        <v>1567</v>
      </c>
      <c r="G52" s="237" t="s">
        <v>1572</v>
      </c>
      <c r="H52" s="206"/>
      <c r="K52" s="111"/>
    </row>
    <row r="53" spans="1:15" x14ac:dyDescent="0.25">
      <c r="B53" s="155"/>
      <c r="C53" s="155"/>
      <c r="D53" s="155"/>
      <c r="K53" s="111"/>
    </row>
    <row r="54" spans="1:15" x14ac:dyDescent="0.25">
      <c r="B54" s="155"/>
      <c r="C54" s="155"/>
      <c r="D54" s="155"/>
      <c r="K54" s="111"/>
    </row>
    <row r="55" spans="1:15" s="124" customFormat="1" x14ac:dyDescent="0.25">
      <c r="A55" s="171" t="s">
        <v>1598</v>
      </c>
      <c r="B55" s="238" t="s">
        <v>1599</v>
      </c>
      <c r="C55" s="239"/>
      <c r="K55" s="111"/>
      <c r="L55" s="111"/>
      <c r="M55" s="111"/>
      <c r="N55" s="111"/>
      <c r="O55" s="111"/>
    </row>
    <row r="56" spans="1:15" ht="15.75" thickBot="1" x14ac:dyDescent="0.3">
      <c r="A56" s="240"/>
      <c r="B56" s="241"/>
      <c r="C56" s="241"/>
      <c r="K56" s="111"/>
    </row>
    <row r="57" spans="1:15" ht="15.75" thickBot="1" x14ac:dyDescent="0.3">
      <c r="B57" s="242" t="s">
        <v>1600</v>
      </c>
      <c r="C57" s="219"/>
      <c r="D57" s="223"/>
      <c r="E57" s="243" t="s">
        <v>1601</v>
      </c>
      <c r="G57" s="155"/>
      <c r="K57" s="111"/>
    </row>
    <row r="58" spans="1:15" x14ac:dyDescent="0.25">
      <c r="B58" s="244" t="s">
        <v>1602</v>
      </c>
      <c r="C58" s="135"/>
      <c r="D58" s="208"/>
      <c r="E58" s="245">
        <v>1438</v>
      </c>
      <c r="F58" s="124"/>
      <c r="G58" s="155"/>
      <c r="K58" s="111"/>
    </row>
    <row r="59" spans="1:15" x14ac:dyDescent="0.25">
      <c r="B59" s="244" t="s">
        <v>1603</v>
      </c>
      <c r="C59" s="135"/>
      <c r="D59" s="208"/>
      <c r="E59" s="246">
        <v>0</v>
      </c>
      <c r="G59" s="155"/>
      <c r="K59" s="111"/>
    </row>
    <row r="60" spans="1:15" ht="15.75" thickBot="1" x14ac:dyDescent="0.3">
      <c r="B60" s="247" t="s">
        <v>1604</v>
      </c>
      <c r="C60" s="248"/>
      <c r="D60" s="249"/>
      <c r="E60" s="250">
        <v>5269.4209199999996</v>
      </c>
      <c r="G60" s="155"/>
      <c r="K60" s="111"/>
    </row>
    <row r="61" spans="1:15" ht="15.75" thickBot="1" x14ac:dyDescent="0.3">
      <c r="B61" s="217"/>
      <c r="C61" s="219"/>
      <c r="D61" s="251" t="s">
        <v>1605</v>
      </c>
      <c r="E61" s="252">
        <f>+SUM(E58:E60)</f>
        <v>6707.4209199999996</v>
      </c>
      <c r="G61" s="155"/>
      <c r="K61" s="111"/>
    </row>
    <row r="62" spans="1:15" x14ac:dyDescent="0.25">
      <c r="B62" s="253" t="s">
        <v>1591</v>
      </c>
      <c r="C62" s="254"/>
      <c r="D62" s="255"/>
      <c r="E62" s="256">
        <v>51054.690888081532</v>
      </c>
      <c r="G62" s="155"/>
      <c r="K62" s="111"/>
    </row>
    <row r="63" spans="1:15" ht="15.75" thickBot="1" x14ac:dyDescent="0.3">
      <c r="B63" s="257" t="s">
        <v>1606</v>
      </c>
      <c r="C63" s="258"/>
      <c r="D63" s="213"/>
      <c r="E63" s="259">
        <v>1230.7239999999999</v>
      </c>
      <c r="G63" s="155"/>
      <c r="K63" s="111"/>
    </row>
    <row r="64" spans="1:15" ht="15.75" thickBot="1" x14ac:dyDescent="0.3">
      <c r="B64" s="217"/>
      <c r="C64" s="219"/>
      <c r="D64" s="251" t="s">
        <v>1607</v>
      </c>
      <c r="E64" s="252">
        <f>+SUM(E62:E63)</f>
        <v>52285.414888081534</v>
      </c>
      <c r="G64" s="155"/>
      <c r="K64" s="111"/>
    </row>
    <row r="65" spans="1:15" ht="15.75" thickBot="1" x14ac:dyDescent="0.3">
      <c r="B65" s="242" t="s">
        <v>1608</v>
      </c>
      <c r="C65" s="219"/>
      <c r="D65" s="223"/>
      <c r="E65" s="252">
        <f>+E61+E64</f>
        <v>58992.835808081531</v>
      </c>
      <c r="G65" s="155"/>
      <c r="K65" s="111"/>
    </row>
    <row r="66" spans="1:15" s="124" customFormat="1" x14ac:dyDescent="0.25">
      <c r="A66" s="144"/>
      <c r="B66" s="226"/>
      <c r="C66" s="149"/>
      <c r="D66" s="149"/>
      <c r="E66" s="260"/>
      <c r="G66" s="147"/>
      <c r="K66" s="111"/>
      <c r="L66" s="111"/>
      <c r="M66" s="111"/>
      <c r="N66" s="111"/>
      <c r="O66" s="111"/>
    </row>
    <row r="67" spans="1:15" s="124" customFormat="1" x14ac:dyDescent="0.25">
      <c r="A67" s="144"/>
      <c r="B67" s="226"/>
      <c r="C67" s="149"/>
      <c r="D67" s="149"/>
      <c r="E67" s="260"/>
      <c r="G67" s="147"/>
      <c r="K67" s="148"/>
    </row>
    <row r="70" spans="1:15" s="126" customFormat="1" x14ac:dyDescent="0.25">
      <c r="A70" s="125">
        <v>3</v>
      </c>
      <c r="B70" s="126" t="s">
        <v>1609</v>
      </c>
      <c r="K70" s="127"/>
    </row>
    <row r="71" spans="1:15" s="123" customFormat="1" x14ac:dyDescent="0.25">
      <c r="A71" s="121"/>
      <c r="K71" s="261"/>
    </row>
    <row r="73" spans="1:15" x14ac:dyDescent="0.25">
      <c r="A73" s="128" t="s">
        <v>1610</v>
      </c>
      <c r="B73" s="262" t="s">
        <v>1611</v>
      </c>
      <c r="C73" s="155"/>
      <c r="D73" s="155"/>
      <c r="E73" s="155"/>
      <c r="F73" s="155"/>
      <c r="G73" s="155"/>
      <c r="H73" s="155"/>
      <c r="I73" s="155"/>
      <c r="J73" s="155"/>
      <c r="L73" s="123"/>
      <c r="M73" s="123"/>
      <c r="N73" s="123"/>
    </row>
    <row r="74" spans="1:15" ht="15.75" thickBot="1" x14ac:dyDescent="0.3">
      <c r="B74" s="155"/>
      <c r="C74" s="155"/>
      <c r="D74" s="155"/>
      <c r="E74" s="155"/>
      <c r="F74" s="155"/>
      <c r="G74" s="155"/>
      <c r="H74" s="155"/>
      <c r="I74" s="155"/>
      <c r="J74" s="155"/>
      <c r="L74" s="123"/>
      <c r="M74" s="123"/>
      <c r="N74" s="123"/>
    </row>
    <row r="75" spans="1:15" ht="58.5" customHeight="1" thickBot="1" x14ac:dyDescent="0.3">
      <c r="B75" s="263"/>
      <c r="C75" s="264"/>
      <c r="D75" s="265" t="s">
        <v>1612</v>
      </c>
      <c r="E75" s="266" t="s">
        <v>1613</v>
      </c>
      <c r="F75" s="267" t="s">
        <v>1614</v>
      </c>
      <c r="G75" s="155"/>
      <c r="H75" s="155"/>
      <c r="I75" s="155"/>
      <c r="L75" s="123"/>
      <c r="M75" s="123"/>
      <c r="N75" s="123"/>
    </row>
    <row r="76" spans="1:15" x14ac:dyDescent="0.25">
      <c r="B76" s="156" t="s">
        <v>1615</v>
      </c>
      <c r="C76" s="157"/>
      <c r="D76" s="268">
        <v>7.9026324170404472</v>
      </c>
      <c r="E76" s="269">
        <v>7.9026324170404472</v>
      </c>
      <c r="F76" s="270" t="s">
        <v>1567</v>
      </c>
      <c r="G76" s="155"/>
      <c r="H76" s="155"/>
      <c r="I76" s="155"/>
      <c r="L76" s="123"/>
      <c r="M76" s="123"/>
      <c r="N76" s="123"/>
    </row>
    <row r="77" spans="1:15" x14ac:dyDescent="0.25">
      <c r="B77" s="244" t="s">
        <v>508</v>
      </c>
      <c r="C77" s="135"/>
      <c r="D77" s="271"/>
      <c r="E77" s="272"/>
      <c r="F77" s="273"/>
      <c r="G77" s="155"/>
      <c r="H77" s="155"/>
      <c r="I77" s="155"/>
      <c r="L77" s="123"/>
      <c r="M77" s="123"/>
      <c r="N77" s="123"/>
    </row>
    <row r="78" spans="1:15" x14ac:dyDescent="0.25">
      <c r="B78" s="244" t="s">
        <v>510</v>
      </c>
      <c r="C78" s="135"/>
      <c r="D78" s="272"/>
      <c r="E78" s="272"/>
      <c r="F78" s="273"/>
      <c r="G78" s="155"/>
      <c r="H78" s="155"/>
      <c r="I78" s="155"/>
      <c r="L78" s="123"/>
      <c r="M78" s="123"/>
      <c r="N78" s="123"/>
    </row>
    <row r="79" spans="1:15" ht="15.75" thickBot="1" x14ac:dyDescent="0.3">
      <c r="B79" s="156" t="s">
        <v>1590</v>
      </c>
      <c r="C79" s="157"/>
      <c r="D79" s="268">
        <v>0.26302640297275187</v>
      </c>
      <c r="E79" s="274">
        <v>0.26302640297275187</v>
      </c>
      <c r="F79" s="270" t="s">
        <v>1567</v>
      </c>
      <c r="G79" s="155"/>
      <c r="H79" s="155"/>
      <c r="I79" s="155"/>
      <c r="L79" s="123"/>
      <c r="M79" s="123"/>
      <c r="N79" s="123"/>
    </row>
    <row r="80" spans="1:15" ht="15.75" thickBot="1" x14ac:dyDescent="0.3">
      <c r="B80" s="217"/>
      <c r="C80" s="218" t="s">
        <v>1616</v>
      </c>
      <c r="D80" s="275">
        <v>7.7834442195969329</v>
      </c>
      <c r="E80" s="276">
        <v>7.7834442195969329</v>
      </c>
      <c r="F80" s="277" t="s">
        <v>1567</v>
      </c>
      <c r="G80" s="155"/>
      <c r="H80" s="155"/>
      <c r="I80" s="155"/>
      <c r="K80" s="278"/>
      <c r="L80" s="123"/>
      <c r="M80" s="123"/>
      <c r="N80" s="123"/>
    </row>
    <row r="81" spans="1:19" s="147" customFormat="1" ht="15.75" thickBot="1" x14ac:dyDescent="0.3">
      <c r="A81" s="279"/>
      <c r="B81" s="150"/>
      <c r="C81" s="280"/>
      <c r="D81" s="281"/>
      <c r="E81" s="281"/>
      <c r="F81" s="282"/>
      <c r="K81" s="283"/>
      <c r="L81" s="123"/>
      <c r="M81" s="123"/>
      <c r="N81" s="123"/>
    </row>
    <row r="82" spans="1:19" ht="15.75" thickBot="1" x14ac:dyDescent="0.3">
      <c r="B82" s="165"/>
      <c r="C82" s="284" t="s">
        <v>1617</v>
      </c>
      <c r="D82" s="275">
        <v>6.0796292917735766</v>
      </c>
      <c r="E82" s="285">
        <v>6.4705356408251449</v>
      </c>
      <c r="F82" s="286"/>
      <c r="G82" s="155"/>
      <c r="H82" s="155"/>
      <c r="I82" s="155"/>
      <c r="L82" s="123"/>
      <c r="M82" s="123"/>
      <c r="N82" s="123"/>
    </row>
    <row r="83" spans="1:19" x14ac:dyDescent="0.25">
      <c r="B83" s="155"/>
      <c r="C83" s="155"/>
      <c r="D83" s="287"/>
      <c r="E83" s="287"/>
      <c r="F83" s="155"/>
      <c r="G83" s="155"/>
      <c r="H83" s="155"/>
      <c r="I83" s="155"/>
      <c r="J83" s="155"/>
      <c r="L83" s="123"/>
      <c r="M83" s="123"/>
      <c r="N83" s="123"/>
    </row>
    <row r="84" spans="1:19" x14ac:dyDescent="0.25">
      <c r="B84" s="155"/>
      <c r="C84" s="155"/>
      <c r="D84" s="155"/>
      <c r="E84" s="155"/>
      <c r="F84" s="155"/>
      <c r="G84" s="155"/>
      <c r="H84" s="155"/>
      <c r="I84" s="155"/>
      <c r="J84" s="155"/>
      <c r="L84" s="123"/>
      <c r="M84" s="123"/>
      <c r="N84" s="123"/>
    </row>
    <row r="85" spans="1:19" s="124" customFormat="1" x14ac:dyDescent="0.25">
      <c r="A85" s="171" t="s">
        <v>1618</v>
      </c>
      <c r="B85" s="225" t="s">
        <v>1619</v>
      </c>
      <c r="C85" s="288"/>
      <c r="D85" s="147"/>
      <c r="E85" s="147"/>
      <c r="F85" s="147"/>
      <c r="G85" s="147"/>
      <c r="H85" s="147"/>
      <c r="I85" s="147"/>
      <c r="J85" s="147"/>
      <c r="K85" s="148"/>
      <c r="L85" s="123"/>
      <c r="M85" s="123"/>
      <c r="N85" s="123"/>
    </row>
    <row r="86" spans="1:19" ht="15.75" thickBot="1" x14ac:dyDescent="0.3">
      <c r="B86" s="155"/>
      <c r="C86" s="155"/>
      <c r="D86" s="155"/>
      <c r="E86" s="155"/>
      <c r="F86" s="155"/>
      <c r="G86" s="155"/>
      <c r="H86" s="155"/>
      <c r="I86" s="155"/>
      <c r="J86" s="155"/>
      <c r="L86" s="123"/>
      <c r="M86" s="123"/>
      <c r="N86" s="123"/>
      <c r="O86" s="123"/>
      <c r="P86" s="123"/>
      <c r="Q86" s="123"/>
      <c r="R86" s="123"/>
      <c r="S86" s="123"/>
    </row>
    <row r="87" spans="1:19" ht="15.75" thickBot="1" x14ac:dyDescent="0.3">
      <c r="B87" s="142"/>
      <c r="C87" s="143"/>
      <c r="D87" s="289" t="s">
        <v>1620</v>
      </c>
      <c r="E87" s="228" t="s">
        <v>121</v>
      </c>
      <c r="F87" s="290" t="s">
        <v>123</v>
      </c>
      <c r="G87" s="228" t="s">
        <v>1621</v>
      </c>
      <c r="H87" s="228" t="s">
        <v>127</v>
      </c>
      <c r="I87" s="228" t="s">
        <v>129</v>
      </c>
      <c r="J87" s="228" t="s">
        <v>131</v>
      </c>
      <c r="K87" s="155"/>
      <c r="L87" s="123"/>
      <c r="M87" s="123"/>
      <c r="N87" s="123"/>
      <c r="O87" s="123"/>
      <c r="P87" s="123"/>
      <c r="Q87" s="123"/>
      <c r="R87" s="123"/>
      <c r="S87" s="123"/>
    </row>
    <row r="88" spans="1:19" x14ac:dyDescent="0.25">
      <c r="B88" s="156" t="s">
        <v>1615</v>
      </c>
      <c r="C88" s="291"/>
      <c r="D88" s="292">
        <v>7477.0539529933085</v>
      </c>
      <c r="E88" s="293">
        <v>4365.58433478811</v>
      </c>
      <c r="F88" s="293">
        <v>3885.9523215515424</v>
      </c>
      <c r="G88" s="293">
        <v>3891.6330707944835</v>
      </c>
      <c r="H88" s="293">
        <v>3682.2082085781035</v>
      </c>
      <c r="I88" s="293">
        <v>15883.063668858078</v>
      </c>
      <c r="J88" s="293">
        <v>18753.199442436387</v>
      </c>
      <c r="K88" s="294"/>
      <c r="L88" s="123"/>
      <c r="M88" s="123"/>
      <c r="N88" s="123"/>
      <c r="O88" s="123"/>
      <c r="P88" s="123"/>
      <c r="Q88" s="123"/>
      <c r="R88" s="123"/>
      <c r="S88" s="123"/>
    </row>
    <row r="89" spans="1:19" x14ac:dyDescent="0.25">
      <c r="B89" s="244" t="s">
        <v>508</v>
      </c>
      <c r="C89" s="295"/>
      <c r="D89" s="296"/>
      <c r="E89" s="296"/>
      <c r="F89" s="296"/>
      <c r="G89" s="296"/>
      <c r="H89" s="296"/>
      <c r="I89" s="296"/>
      <c r="J89" s="297"/>
      <c r="K89" s="155"/>
      <c r="L89" s="123"/>
      <c r="M89" s="123"/>
      <c r="N89" s="123"/>
      <c r="O89" s="123"/>
      <c r="P89" s="123"/>
      <c r="Q89" s="123"/>
      <c r="R89" s="123"/>
      <c r="S89" s="123"/>
    </row>
    <row r="90" spans="1:19" x14ac:dyDescent="0.25">
      <c r="B90" s="244" t="s">
        <v>510</v>
      </c>
      <c r="C90" s="295"/>
      <c r="D90" s="296"/>
      <c r="E90" s="296"/>
      <c r="F90" s="296"/>
      <c r="G90" s="296"/>
      <c r="H90" s="296"/>
      <c r="I90" s="296"/>
      <c r="J90" s="297"/>
      <c r="K90" s="155"/>
      <c r="L90" s="123"/>
      <c r="M90" s="123"/>
      <c r="N90" s="123"/>
      <c r="O90" s="123"/>
      <c r="P90" s="123"/>
      <c r="Q90" s="123"/>
      <c r="R90" s="123"/>
      <c r="S90" s="123"/>
    </row>
    <row r="91" spans="1:19" ht="15.75" thickBot="1" x14ac:dyDescent="0.3">
      <c r="B91" s="156" t="s">
        <v>1590</v>
      </c>
      <c r="C91" s="291"/>
      <c r="D91" s="298">
        <f>E41</f>
        <v>918.24800000000005</v>
      </c>
      <c r="E91" s="299">
        <v>0</v>
      </c>
      <c r="F91" s="299">
        <v>0</v>
      </c>
      <c r="G91" s="299">
        <v>0</v>
      </c>
      <c r="H91" s="299">
        <v>0</v>
      </c>
      <c r="I91" s="299">
        <v>0</v>
      </c>
      <c r="J91" s="299">
        <v>0</v>
      </c>
      <c r="K91" s="300"/>
      <c r="L91" s="123"/>
      <c r="M91" s="123"/>
      <c r="N91" s="123"/>
      <c r="O91" s="123"/>
      <c r="P91" s="123"/>
      <c r="Q91" s="123"/>
      <c r="R91" s="123"/>
      <c r="S91" s="123"/>
    </row>
    <row r="92" spans="1:19" ht="15.75" thickBot="1" x14ac:dyDescent="0.3">
      <c r="B92" s="217"/>
      <c r="C92" s="301" t="s">
        <v>1622</v>
      </c>
      <c r="D92" s="302">
        <f t="shared" ref="D92:J92" si="0">+D91+D88</f>
        <v>8395.3019529933081</v>
      </c>
      <c r="E92" s="302">
        <f t="shared" si="0"/>
        <v>4365.58433478811</v>
      </c>
      <c r="F92" s="302">
        <f t="shared" si="0"/>
        <v>3885.9523215515424</v>
      </c>
      <c r="G92" s="302">
        <f t="shared" si="0"/>
        <v>3891.6330707944835</v>
      </c>
      <c r="H92" s="302">
        <f t="shared" si="0"/>
        <v>3682.2082085781035</v>
      </c>
      <c r="I92" s="302">
        <f t="shared" si="0"/>
        <v>15883.063668858078</v>
      </c>
      <c r="J92" s="303">
        <f t="shared" si="0"/>
        <v>18753.199442436387</v>
      </c>
      <c r="K92" s="155"/>
      <c r="L92" s="123"/>
      <c r="M92" s="123"/>
      <c r="N92" s="123"/>
      <c r="O92" s="123"/>
      <c r="P92" s="123"/>
      <c r="Q92" s="123"/>
      <c r="R92" s="123"/>
      <c r="S92" s="123"/>
    </row>
    <row r="93" spans="1:19" s="147" customFormat="1" ht="15.75" thickBot="1" x14ac:dyDescent="0.3">
      <c r="A93" s="279"/>
      <c r="B93" s="150"/>
      <c r="C93" s="304"/>
      <c r="D93" s="305"/>
      <c r="E93" s="305"/>
      <c r="F93" s="305"/>
      <c r="G93" s="305"/>
      <c r="H93" s="305"/>
      <c r="I93" s="305"/>
      <c r="J93" s="305"/>
      <c r="L93" s="123"/>
      <c r="M93" s="123"/>
      <c r="N93" s="123"/>
      <c r="O93" s="123"/>
      <c r="P93" s="123"/>
      <c r="Q93" s="123"/>
      <c r="R93" s="123"/>
      <c r="S93" s="123"/>
    </row>
    <row r="94" spans="1:19" ht="15.75" thickBot="1" x14ac:dyDescent="0.3">
      <c r="B94" s="165"/>
      <c r="C94" s="306" t="s">
        <v>1623</v>
      </c>
      <c r="D94" s="307">
        <v>6882037612.8265524</v>
      </c>
      <c r="E94" s="308">
        <v>5899782605.8521318</v>
      </c>
      <c r="F94" s="309">
        <v>4514805193.8269043</v>
      </c>
      <c r="G94" s="308">
        <v>4639032969.0006447</v>
      </c>
      <c r="H94" s="308">
        <v>4804441254.7987928</v>
      </c>
      <c r="I94" s="309">
        <v>17483283033.414032</v>
      </c>
      <c r="J94" s="310">
        <v>8062032218.362443</v>
      </c>
      <c r="K94" s="311"/>
      <c r="L94" s="123"/>
      <c r="M94" s="123"/>
      <c r="N94" s="123"/>
      <c r="O94" s="123"/>
      <c r="P94" s="123"/>
      <c r="Q94" s="123"/>
      <c r="R94" s="123"/>
      <c r="S94" s="123"/>
    </row>
    <row r="95" spans="1:19" x14ac:dyDescent="0.25">
      <c r="B95" s="155"/>
      <c r="C95" s="155"/>
      <c r="D95" s="312"/>
      <c r="E95" s="312"/>
      <c r="F95" s="312"/>
      <c r="G95" s="312"/>
      <c r="H95" s="312"/>
      <c r="I95" s="312"/>
      <c r="J95" s="312"/>
      <c r="K95" s="155"/>
      <c r="L95" s="123"/>
      <c r="M95" s="123"/>
      <c r="N95" s="123"/>
      <c r="O95" s="123"/>
      <c r="P95" s="123"/>
      <c r="Q95" s="123"/>
      <c r="R95" s="123"/>
      <c r="S95" s="123"/>
    </row>
    <row r="96" spans="1:19" x14ac:dyDescent="0.25">
      <c r="B96" s="155"/>
      <c r="C96" s="155"/>
      <c r="D96" s="313"/>
      <c r="E96" s="313"/>
      <c r="F96" s="313"/>
      <c r="G96" s="313"/>
      <c r="H96" s="313"/>
      <c r="I96" s="313"/>
      <c r="J96" s="313"/>
      <c r="K96" s="147"/>
      <c r="L96" s="123"/>
      <c r="M96" s="123"/>
      <c r="N96" s="123"/>
      <c r="O96" s="123"/>
      <c r="P96" s="123"/>
      <c r="Q96" s="123"/>
      <c r="R96" s="123"/>
      <c r="S96" s="123"/>
    </row>
    <row r="97" spans="1:19" x14ac:dyDescent="0.25">
      <c r="A97" s="171" t="s">
        <v>1624</v>
      </c>
      <c r="B97" s="262" t="s">
        <v>1625</v>
      </c>
      <c r="C97" s="314"/>
      <c r="D97" s="315"/>
      <c r="E97" s="315"/>
      <c r="F97" s="315"/>
      <c r="G97" s="315"/>
      <c r="H97" s="315"/>
      <c r="I97" s="315"/>
      <c r="J97" s="315"/>
      <c r="K97" s="147"/>
      <c r="L97" s="123"/>
      <c r="M97" s="123"/>
      <c r="N97" s="123"/>
      <c r="O97" s="123"/>
      <c r="P97" s="123"/>
      <c r="Q97" s="123"/>
      <c r="R97" s="123"/>
      <c r="S97" s="123"/>
    </row>
    <row r="98" spans="1:19" ht="15.75" thickBot="1" x14ac:dyDescent="0.3">
      <c r="B98" s="155"/>
      <c r="C98" s="155"/>
      <c r="D98" s="155"/>
      <c r="E98" s="155"/>
      <c r="F98" s="155"/>
      <c r="G98" s="155"/>
      <c r="H98" s="155"/>
      <c r="I98" s="155"/>
      <c r="J98" s="155"/>
      <c r="K98" s="147"/>
      <c r="L98" s="123"/>
      <c r="M98" s="123"/>
      <c r="N98" s="123"/>
      <c r="O98" s="123"/>
      <c r="P98" s="123"/>
      <c r="Q98" s="123"/>
      <c r="R98" s="123"/>
      <c r="S98" s="123"/>
    </row>
    <row r="99" spans="1:19" ht="15.75" thickBot="1" x14ac:dyDescent="0.3">
      <c r="B99" s="142"/>
      <c r="C99" s="143"/>
      <c r="D99" s="316" t="s">
        <v>119</v>
      </c>
      <c r="E99" s="317" t="s">
        <v>121</v>
      </c>
      <c r="F99" s="318" t="s">
        <v>123</v>
      </c>
      <c r="G99" s="317" t="s">
        <v>1621</v>
      </c>
      <c r="H99" s="317" t="s">
        <v>127</v>
      </c>
      <c r="I99" s="318" t="s">
        <v>129</v>
      </c>
      <c r="J99" s="317" t="s">
        <v>131</v>
      </c>
      <c r="K99" s="147"/>
      <c r="L99" s="123"/>
      <c r="M99" s="123"/>
      <c r="N99" s="123"/>
      <c r="O99" s="123"/>
      <c r="P99" s="123"/>
      <c r="Q99" s="123"/>
      <c r="R99" s="123"/>
      <c r="S99" s="123"/>
    </row>
    <row r="100" spans="1:19" x14ac:dyDescent="0.25">
      <c r="B100" s="156" t="s">
        <v>1615</v>
      </c>
      <c r="C100" s="157"/>
      <c r="D100" s="292">
        <f>+D88</f>
        <v>7477.0539529933085</v>
      </c>
      <c r="E100" s="293">
        <f t="shared" ref="E100:J100" si="1">+E88</f>
        <v>4365.58433478811</v>
      </c>
      <c r="F100" s="293">
        <f t="shared" si="1"/>
        <v>3885.9523215515424</v>
      </c>
      <c r="G100" s="293">
        <f t="shared" si="1"/>
        <v>3891.6330707944835</v>
      </c>
      <c r="H100" s="293">
        <f t="shared" si="1"/>
        <v>3682.2082085781035</v>
      </c>
      <c r="I100" s="293">
        <f t="shared" si="1"/>
        <v>15883.063668858078</v>
      </c>
      <c r="J100" s="293">
        <f t="shared" si="1"/>
        <v>18753.199442436387</v>
      </c>
      <c r="K100" s="147"/>
      <c r="L100" s="123"/>
      <c r="M100" s="123"/>
      <c r="N100" s="123"/>
      <c r="O100" s="123"/>
      <c r="P100" s="123"/>
      <c r="Q100" s="123"/>
      <c r="R100" s="123"/>
      <c r="S100" s="123"/>
    </row>
    <row r="101" spans="1:19" x14ac:dyDescent="0.25">
      <c r="B101" s="244" t="s">
        <v>508</v>
      </c>
      <c r="C101" s="135"/>
      <c r="D101" s="296"/>
      <c r="E101" s="296"/>
      <c r="F101" s="296"/>
      <c r="G101" s="296"/>
      <c r="H101" s="296"/>
      <c r="I101" s="296"/>
      <c r="J101" s="297"/>
      <c r="K101" s="147"/>
      <c r="L101" s="123"/>
      <c r="M101" s="123"/>
      <c r="N101" s="123"/>
      <c r="O101" s="123"/>
      <c r="P101" s="123"/>
      <c r="Q101" s="123"/>
      <c r="R101" s="123"/>
      <c r="S101" s="123"/>
    </row>
    <row r="102" spans="1:19" x14ac:dyDescent="0.25">
      <c r="B102" s="244" t="s">
        <v>510</v>
      </c>
      <c r="C102" s="135"/>
      <c r="D102" s="296"/>
      <c r="E102" s="296"/>
      <c r="F102" s="296"/>
      <c r="G102" s="296"/>
      <c r="H102" s="296"/>
      <c r="I102" s="296"/>
      <c r="J102" s="297"/>
      <c r="K102" s="147"/>
      <c r="L102" s="123"/>
      <c r="M102" s="123"/>
      <c r="N102" s="123"/>
      <c r="O102" s="123"/>
      <c r="P102" s="123"/>
      <c r="Q102" s="123"/>
      <c r="R102" s="123"/>
      <c r="S102" s="123"/>
    </row>
    <row r="103" spans="1:19" ht="15.75" thickBot="1" x14ac:dyDescent="0.3">
      <c r="B103" s="156" t="s">
        <v>1590</v>
      </c>
      <c r="C103" s="157"/>
      <c r="D103" s="298">
        <f>+D91</f>
        <v>918.24800000000005</v>
      </c>
      <c r="E103" s="299">
        <f t="shared" ref="E103:J103" si="2">+E91</f>
        <v>0</v>
      </c>
      <c r="F103" s="319">
        <f t="shared" si="2"/>
        <v>0</v>
      </c>
      <c r="G103" s="320">
        <f t="shared" si="2"/>
        <v>0</v>
      </c>
      <c r="H103" s="320">
        <f t="shared" si="2"/>
        <v>0</v>
      </c>
      <c r="I103" s="298">
        <f t="shared" si="2"/>
        <v>0</v>
      </c>
      <c r="J103" s="293">
        <f t="shared" si="2"/>
        <v>0</v>
      </c>
      <c r="K103" s="147"/>
      <c r="L103" s="123"/>
      <c r="M103" s="123"/>
      <c r="N103" s="123"/>
      <c r="O103" s="123"/>
      <c r="P103" s="123"/>
      <c r="Q103" s="123"/>
      <c r="R103" s="123"/>
      <c r="S103" s="123"/>
    </row>
    <row r="104" spans="1:19" ht="15.75" thickBot="1" x14ac:dyDescent="0.3">
      <c r="B104" s="217"/>
      <c r="C104" s="301" t="s">
        <v>1626</v>
      </c>
      <c r="D104" s="302">
        <f>+D103+D100</f>
        <v>8395.3019529933081</v>
      </c>
      <c r="E104" s="302">
        <f t="shared" ref="E104:J104" si="3">+E103+E100</f>
        <v>4365.58433478811</v>
      </c>
      <c r="F104" s="302">
        <f t="shared" si="3"/>
        <v>3885.9523215515424</v>
      </c>
      <c r="G104" s="302">
        <f t="shared" si="3"/>
        <v>3891.6330707944835</v>
      </c>
      <c r="H104" s="302">
        <f t="shared" si="3"/>
        <v>3682.2082085781035</v>
      </c>
      <c r="I104" s="302">
        <f t="shared" si="3"/>
        <v>15883.063668858078</v>
      </c>
      <c r="J104" s="303">
        <f t="shared" si="3"/>
        <v>18753.199442436387</v>
      </c>
      <c r="K104" s="147"/>
      <c r="L104" s="123"/>
      <c r="M104" s="123"/>
      <c r="N104" s="123"/>
      <c r="O104" s="123"/>
      <c r="P104" s="123"/>
      <c r="Q104" s="123"/>
      <c r="R104" s="123"/>
      <c r="S104" s="123"/>
    </row>
    <row r="105" spans="1:19" s="147" customFormat="1" ht="15.75" thickBot="1" x14ac:dyDescent="0.3">
      <c r="A105" s="279"/>
      <c r="B105" s="150"/>
      <c r="C105" s="304"/>
      <c r="D105" s="321"/>
      <c r="E105" s="321"/>
      <c r="F105" s="321"/>
      <c r="G105" s="321"/>
      <c r="H105" s="321"/>
      <c r="I105" s="321"/>
      <c r="J105" s="321"/>
      <c r="L105" s="123"/>
      <c r="M105" s="123"/>
      <c r="N105" s="123"/>
      <c r="O105" s="123"/>
      <c r="P105" s="123"/>
      <c r="Q105" s="123"/>
      <c r="R105" s="123"/>
      <c r="S105" s="123"/>
    </row>
    <row r="106" spans="1:19" ht="15.75" thickBot="1" x14ac:dyDescent="0.3">
      <c r="B106" s="139"/>
      <c r="C106" s="322" t="s">
        <v>1627</v>
      </c>
      <c r="D106" s="307">
        <v>6811037612.8265448</v>
      </c>
      <c r="E106" s="308">
        <v>5683782605.8521395</v>
      </c>
      <c r="F106" s="309">
        <v>4414305193.8268967</v>
      </c>
      <c r="G106" s="308">
        <v>4634032969.0006447</v>
      </c>
      <c r="H106" s="308">
        <v>4779441254.7987967</v>
      </c>
      <c r="I106" s="309">
        <v>17277283033.414024</v>
      </c>
      <c r="J106" s="310">
        <v>8685532218.3624363</v>
      </c>
      <c r="K106" s="147"/>
      <c r="L106" s="123"/>
      <c r="M106" s="123"/>
      <c r="N106" s="123"/>
      <c r="O106" s="123"/>
      <c r="P106" s="123"/>
      <c r="Q106" s="123"/>
      <c r="R106" s="123"/>
      <c r="S106" s="123"/>
    </row>
    <row r="107" spans="1:19" ht="15.75" thickBot="1" x14ac:dyDescent="0.3">
      <c r="B107" s="323"/>
      <c r="C107" s="324" t="s">
        <v>1628</v>
      </c>
      <c r="D107" s="307">
        <f>+D106</f>
        <v>6811037612.8265448</v>
      </c>
      <c r="E107" s="325">
        <f t="shared" ref="E107:J107" si="4">+E106</f>
        <v>5683782605.8521395</v>
      </c>
      <c r="F107" s="325">
        <f t="shared" si="4"/>
        <v>4414305193.8268967</v>
      </c>
      <c r="G107" s="325">
        <f t="shared" si="4"/>
        <v>4634032969.0006447</v>
      </c>
      <c r="H107" s="325">
        <f t="shared" si="4"/>
        <v>4779441254.7987967</v>
      </c>
      <c r="I107" s="325">
        <f t="shared" si="4"/>
        <v>17277283033.414024</v>
      </c>
      <c r="J107" s="310">
        <f t="shared" si="4"/>
        <v>8685532218.3624363</v>
      </c>
      <c r="K107" s="326"/>
      <c r="L107" s="123"/>
      <c r="M107" s="123"/>
      <c r="N107" s="123"/>
      <c r="O107" s="123"/>
      <c r="P107" s="123"/>
      <c r="Q107" s="123"/>
      <c r="R107" s="123"/>
      <c r="S107" s="123"/>
    </row>
    <row r="108" spans="1:19" ht="15.75" thickBot="1" x14ac:dyDescent="0.3">
      <c r="B108" s="247"/>
      <c r="C108" s="248" t="s">
        <v>1629</v>
      </c>
      <c r="D108" s="327"/>
      <c r="E108" s="328"/>
      <c r="F108" s="329"/>
      <c r="G108" s="328"/>
      <c r="H108" s="328"/>
      <c r="I108" s="329"/>
      <c r="J108" s="330"/>
      <c r="K108" s="147"/>
      <c r="L108" s="123"/>
      <c r="M108" s="123"/>
      <c r="N108" s="123"/>
      <c r="O108" s="123"/>
      <c r="P108" s="123"/>
      <c r="Q108" s="123"/>
      <c r="R108" s="123"/>
      <c r="S108" s="123"/>
    </row>
    <row r="109" spans="1:19" x14ac:dyDescent="0.25">
      <c r="B109" s="155"/>
      <c r="C109" s="155"/>
      <c r="D109" s="331"/>
      <c r="E109" s="331"/>
      <c r="F109" s="331"/>
      <c r="G109" s="331"/>
      <c r="H109" s="331"/>
      <c r="I109" s="331"/>
      <c r="J109" s="331"/>
      <c r="K109" s="148"/>
      <c r="L109" s="123"/>
      <c r="M109" s="123"/>
      <c r="N109" s="123"/>
      <c r="O109" s="123"/>
      <c r="P109" s="123"/>
      <c r="Q109" s="123"/>
      <c r="R109" s="123"/>
      <c r="S109" s="123"/>
    </row>
    <row r="110" spans="1:19" x14ac:dyDescent="0.25">
      <c r="D110" s="155"/>
      <c r="E110" s="155"/>
      <c r="F110" s="155"/>
      <c r="G110" s="155"/>
      <c r="H110" s="155"/>
      <c r="I110" s="155"/>
      <c r="J110" s="155"/>
      <c r="L110" s="123"/>
      <c r="M110" s="123"/>
      <c r="N110" s="123"/>
    </row>
    <row r="111" spans="1:19" x14ac:dyDescent="0.25">
      <c r="A111" s="128" t="s">
        <v>1630</v>
      </c>
      <c r="B111" s="194" t="s">
        <v>1631</v>
      </c>
      <c r="C111" s="332"/>
      <c r="L111" s="123"/>
      <c r="M111" s="123"/>
      <c r="N111" s="123"/>
    </row>
    <row r="112" spans="1:19" ht="15.75" thickBot="1" x14ac:dyDescent="0.3">
      <c r="L112" s="123"/>
      <c r="M112" s="123"/>
      <c r="N112" s="123"/>
    </row>
    <row r="113" spans="1:18" ht="15.75" thickBot="1" x14ac:dyDescent="0.3">
      <c r="B113" s="289" t="s">
        <v>1632</v>
      </c>
      <c r="C113" s="290"/>
      <c r="D113" s="290"/>
      <c r="E113" s="290"/>
      <c r="F113" s="290"/>
      <c r="G113" s="243"/>
      <c r="L113" s="123"/>
      <c r="M113" s="123"/>
      <c r="N113" s="123"/>
    </row>
    <row r="114" spans="1:18" ht="30.75" thickBot="1" x14ac:dyDescent="0.3">
      <c r="B114" s="333"/>
      <c r="C114" s="334" t="s">
        <v>1633</v>
      </c>
      <c r="D114" s="335" t="s">
        <v>1634</v>
      </c>
      <c r="E114" s="336"/>
      <c r="G114" s="337"/>
      <c r="J114" s="124"/>
      <c r="L114" s="123"/>
      <c r="M114" s="123"/>
      <c r="N114" s="123"/>
    </row>
    <row r="115" spans="1:18" x14ac:dyDescent="0.25">
      <c r="B115" s="338" t="s">
        <v>1635</v>
      </c>
      <c r="C115" s="339">
        <v>14014.55854202</v>
      </c>
      <c r="D115" s="340">
        <v>10.739763550726389</v>
      </c>
      <c r="E115" s="341"/>
      <c r="G115" s="337"/>
      <c r="J115" s="124"/>
      <c r="L115" s="123"/>
      <c r="M115" s="123"/>
      <c r="N115" s="123"/>
      <c r="Q115" s="342"/>
    </row>
    <row r="116" spans="1:18" ht="15.75" thickBot="1" x14ac:dyDescent="0.3">
      <c r="B116" s="343" t="s">
        <v>1636</v>
      </c>
      <c r="C116" s="344">
        <v>70885.668852920004</v>
      </c>
      <c r="D116" s="345">
        <v>6.7974776726520219</v>
      </c>
      <c r="E116" s="346"/>
      <c r="G116" s="337"/>
      <c r="H116" s="347"/>
      <c r="J116" s="124"/>
      <c r="L116" s="123"/>
      <c r="M116" s="123"/>
      <c r="N116" s="123"/>
      <c r="P116" s="348"/>
      <c r="Q116" s="349"/>
      <c r="R116" s="350"/>
    </row>
    <row r="117" spans="1:18" ht="15.75" thickBot="1" x14ac:dyDescent="0.3">
      <c r="B117" s="351"/>
      <c r="C117" s="352"/>
      <c r="D117" s="353"/>
      <c r="E117" s="354"/>
      <c r="F117" s="355"/>
      <c r="G117" s="337"/>
      <c r="H117" s="347"/>
      <c r="J117" s="124"/>
      <c r="L117" s="123"/>
      <c r="M117" s="123"/>
      <c r="N117" s="123"/>
      <c r="P117" s="348"/>
      <c r="Q117" s="349"/>
      <c r="R117" s="350"/>
    </row>
    <row r="118" spans="1:18" ht="15.75" thickBot="1" x14ac:dyDescent="0.3">
      <c r="B118" s="289" t="s">
        <v>1637</v>
      </c>
      <c r="C118" s="290"/>
      <c r="D118" s="290"/>
      <c r="E118" s="290"/>
      <c r="F118" s="290"/>
      <c r="G118" s="243"/>
      <c r="L118" s="123"/>
      <c r="M118" s="123"/>
      <c r="N118" s="123"/>
      <c r="P118" s="348"/>
      <c r="Q118" s="349"/>
      <c r="R118" s="350"/>
    </row>
    <row r="119" spans="1:18" ht="15.75" thickBot="1" x14ac:dyDescent="0.3">
      <c r="B119" s="356"/>
      <c r="C119" s="357"/>
      <c r="D119" s="358"/>
      <c r="E119" s="359"/>
      <c r="F119" s="360"/>
      <c r="G119" s="361"/>
      <c r="J119" s="124"/>
      <c r="L119" s="348"/>
      <c r="M119" s="348"/>
      <c r="N119" s="348"/>
    </row>
    <row r="120" spans="1:18" ht="30.75" thickBot="1" x14ac:dyDescent="0.3">
      <c r="B120" s="333"/>
      <c r="C120" s="362" t="s">
        <v>1633</v>
      </c>
      <c r="D120" s="363" t="s">
        <v>1634</v>
      </c>
      <c r="E120" s="364"/>
      <c r="G120" s="172"/>
      <c r="L120" s="348"/>
      <c r="M120" s="348"/>
      <c r="N120" s="348"/>
    </row>
    <row r="121" spans="1:18" x14ac:dyDescent="0.25">
      <c r="B121" s="338" t="s">
        <v>1635</v>
      </c>
      <c r="C121" s="339">
        <v>3783.4654753999998</v>
      </c>
      <c r="D121" s="340">
        <v>2.4812126737088218</v>
      </c>
      <c r="E121" s="341"/>
      <c r="G121" s="172"/>
      <c r="L121" s="348"/>
      <c r="M121" s="348"/>
      <c r="N121" s="348"/>
    </row>
    <row r="122" spans="1:18" ht="15.75" thickBot="1" x14ac:dyDescent="0.3">
      <c r="B122" s="343" t="s">
        <v>1636</v>
      </c>
      <c r="C122" s="344">
        <v>2820.0905235199998</v>
      </c>
      <c r="D122" s="345">
        <v>4.4720057435106382</v>
      </c>
      <c r="E122" s="365"/>
      <c r="F122" s="142"/>
      <c r="G122" s="366"/>
      <c r="L122" s="348"/>
      <c r="M122" s="348"/>
      <c r="N122" s="348"/>
    </row>
    <row r="123" spans="1:18" x14ac:dyDescent="0.25">
      <c r="B123" s="155"/>
      <c r="C123" s="155"/>
      <c r="D123" s="155"/>
      <c r="L123" s="348"/>
      <c r="M123" s="348"/>
      <c r="N123" s="348"/>
    </row>
    <row r="124" spans="1:18" x14ac:dyDescent="0.25">
      <c r="L124" s="348"/>
      <c r="M124" s="348"/>
      <c r="N124" s="348"/>
    </row>
    <row r="125" spans="1:18" x14ac:dyDescent="0.25">
      <c r="A125" s="128" t="s">
        <v>1638</v>
      </c>
      <c r="B125" s="194" t="s">
        <v>1639</v>
      </c>
      <c r="L125" s="367"/>
    </row>
    <row r="126" spans="1:18" ht="15.75" thickBot="1" x14ac:dyDescent="0.3">
      <c r="L126" s="348"/>
      <c r="M126" s="348"/>
      <c r="N126" s="348"/>
    </row>
    <row r="127" spans="1:18" ht="15.75" thickBot="1" x14ac:dyDescent="0.3">
      <c r="B127" s="143"/>
      <c r="C127" s="227" t="s">
        <v>1601</v>
      </c>
      <c r="D127" s="243" t="s">
        <v>1640</v>
      </c>
      <c r="L127" s="348"/>
      <c r="M127" s="348"/>
      <c r="N127" s="348"/>
    </row>
    <row r="128" spans="1:18" x14ac:dyDescent="0.25">
      <c r="B128" s="368" t="s">
        <v>1641</v>
      </c>
      <c r="C128" s="369"/>
      <c r="D128" s="370"/>
      <c r="L128" s="348"/>
      <c r="M128" s="348"/>
      <c r="N128" s="348"/>
      <c r="Q128" s="342"/>
    </row>
    <row r="129" spans="1:17" x14ac:dyDescent="0.25">
      <c r="B129" s="371" t="s">
        <v>1642</v>
      </c>
      <c r="C129" s="372">
        <v>918.24800000000005</v>
      </c>
      <c r="D129" s="373">
        <v>0.26302640297275187</v>
      </c>
      <c r="L129" s="348"/>
      <c r="M129" s="348"/>
      <c r="N129" s="348"/>
      <c r="Q129" s="348"/>
    </row>
    <row r="130" spans="1:17" ht="15.75" thickBot="1" x14ac:dyDescent="0.3">
      <c r="B130" s="368" t="s">
        <v>1643</v>
      </c>
      <c r="C130" s="369"/>
      <c r="D130" s="374"/>
      <c r="L130" s="348"/>
      <c r="M130" s="348"/>
      <c r="N130" s="348"/>
      <c r="Q130" s="348"/>
    </row>
    <row r="131" spans="1:17" ht="15.75" thickBot="1" x14ac:dyDescent="0.3">
      <c r="B131" s="242" t="s">
        <v>102</v>
      </c>
      <c r="C131" s="375">
        <f>+SUM(C128:C130)</f>
        <v>918.24800000000005</v>
      </c>
      <c r="D131" s="376">
        <v>0.26302640297275187</v>
      </c>
      <c r="L131" s="348"/>
      <c r="M131" s="348"/>
      <c r="N131" s="348"/>
      <c r="Q131" s="348"/>
    </row>
    <row r="132" spans="1:17" s="124" customFormat="1" x14ac:dyDescent="0.25">
      <c r="A132" s="144"/>
      <c r="B132" s="377"/>
      <c r="C132" s="378"/>
      <c r="D132" s="379"/>
      <c r="K132" s="148"/>
      <c r="L132" s="348"/>
      <c r="M132" s="348"/>
      <c r="N132" s="348"/>
      <c r="Q132" s="380"/>
    </row>
    <row r="133" spans="1:17" x14ac:dyDescent="0.25">
      <c r="B133" s="155"/>
      <c r="C133" s="155"/>
      <c r="D133" s="155"/>
      <c r="E133" s="381"/>
      <c r="F133" s="382"/>
      <c r="L133" s="348"/>
      <c r="M133" s="348"/>
      <c r="N133" s="348"/>
    </row>
    <row r="134" spans="1:17" s="124" customFormat="1" x14ac:dyDescent="0.25">
      <c r="A134" s="125">
        <v>4</v>
      </c>
      <c r="B134" s="126" t="s">
        <v>1644</v>
      </c>
      <c r="C134" s="126"/>
      <c r="D134" s="126"/>
      <c r="E134" s="126"/>
      <c r="F134" s="126"/>
      <c r="G134" s="126"/>
      <c r="H134" s="126"/>
      <c r="I134" s="126"/>
      <c r="J134" s="126"/>
      <c r="K134" s="126"/>
      <c r="L134" s="126"/>
      <c r="M134" s="126"/>
      <c r="N134" s="126"/>
    </row>
    <row r="135" spans="1:17" s="124" customFormat="1" x14ac:dyDescent="0.25">
      <c r="A135" s="144"/>
      <c r="B135" s="111"/>
      <c r="C135" s="111"/>
      <c r="D135" s="111"/>
      <c r="K135" s="148"/>
    </row>
    <row r="136" spans="1:17" s="124" customFormat="1" x14ac:dyDescent="0.25">
      <c r="A136" s="144"/>
      <c r="B136" s="111"/>
      <c r="C136" s="111"/>
      <c r="D136" s="111"/>
      <c r="K136" s="148"/>
    </row>
    <row r="137" spans="1:17" s="124" customFormat="1" x14ac:dyDescent="0.25">
      <c r="A137" s="383" t="s">
        <v>1645</v>
      </c>
      <c r="B137" s="384" t="s">
        <v>1646</v>
      </c>
      <c r="C137" s="385"/>
      <c r="D137" s="111"/>
      <c r="K137" s="148"/>
    </row>
    <row r="138" spans="1:17" s="124" customFormat="1" ht="15.75" thickBot="1" x14ac:dyDescent="0.3">
      <c r="A138" s="386"/>
      <c r="B138" s="387"/>
      <c r="C138" s="387"/>
      <c r="D138" s="111"/>
      <c r="K138" s="148"/>
    </row>
    <row r="139" spans="1:17" s="124" customFormat="1" ht="30.75" thickBot="1" x14ac:dyDescent="0.3">
      <c r="A139" s="386"/>
      <c r="B139" s="388"/>
      <c r="C139" s="389" t="s">
        <v>1647</v>
      </c>
      <c r="D139" s="111"/>
      <c r="K139" s="148"/>
    </row>
    <row r="140" spans="1:17" s="124" customFormat="1" ht="15.75" thickBot="1" x14ac:dyDescent="0.3">
      <c r="A140" s="386"/>
      <c r="B140" s="390" t="s">
        <v>1648</v>
      </c>
      <c r="C140" s="391">
        <f>SUM(C142:C146)</f>
        <v>1.5598524036105708E-3</v>
      </c>
      <c r="D140" s="111"/>
      <c r="K140" s="148"/>
    </row>
    <row r="141" spans="1:17" s="124" customFormat="1" x14ac:dyDescent="0.25">
      <c r="A141" s="386"/>
      <c r="B141" s="392" t="s">
        <v>1649</v>
      </c>
      <c r="C141" s="393"/>
      <c r="D141" s="111"/>
      <c r="K141" s="148"/>
    </row>
    <row r="142" spans="1:17" s="124" customFormat="1" x14ac:dyDescent="0.25">
      <c r="A142" s="386"/>
      <c r="B142" s="394" t="s">
        <v>1650</v>
      </c>
      <c r="C142" s="395">
        <v>5.5780634720171575E-5</v>
      </c>
      <c r="D142" s="111"/>
      <c r="K142" s="148"/>
    </row>
    <row r="143" spans="1:17" s="124" customFormat="1" x14ac:dyDescent="0.25">
      <c r="A143" s="386"/>
      <c r="B143" s="394" t="s">
        <v>1651</v>
      </c>
      <c r="C143" s="395">
        <v>1.7782504942606069E-5</v>
      </c>
      <c r="D143" s="111"/>
      <c r="K143" s="148"/>
    </row>
    <row r="144" spans="1:17" s="124" customFormat="1" x14ac:dyDescent="0.25">
      <c r="A144" s="386"/>
      <c r="B144" s="394" t="s">
        <v>1652</v>
      </c>
      <c r="C144" s="395">
        <v>9.6011641450382217E-5</v>
      </c>
      <c r="D144" s="111"/>
      <c r="K144" s="148"/>
    </row>
    <row r="145" spans="1:14" s="124" customFormat="1" x14ac:dyDescent="0.25">
      <c r="A145" s="386"/>
      <c r="B145" s="394" t="s">
        <v>1653</v>
      </c>
      <c r="C145" s="395">
        <v>1.0391413601408953E-4</v>
      </c>
      <c r="D145" s="111"/>
      <c r="K145" s="148"/>
    </row>
    <row r="146" spans="1:14" s="124" customFormat="1" ht="15.75" thickBot="1" x14ac:dyDescent="0.3">
      <c r="A146" s="386"/>
      <c r="B146" s="396" t="s">
        <v>1654</v>
      </c>
      <c r="C146" s="397">
        <v>1.2863634864833215E-3</v>
      </c>
      <c r="D146" s="111"/>
      <c r="K146" s="148"/>
    </row>
    <row r="147" spans="1:14" s="124" customFormat="1" x14ac:dyDescent="0.25">
      <c r="A147" s="144"/>
      <c r="B147" s="111"/>
      <c r="C147" s="111"/>
      <c r="D147" s="111"/>
      <c r="K147" s="148"/>
    </row>
    <row r="148" spans="1:14" s="124" customFormat="1" x14ac:dyDescent="0.25">
      <c r="A148" s="144"/>
      <c r="B148" s="111"/>
      <c r="C148" s="111"/>
      <c r="D148" s="111"/>
      <c r="K148" s="148"/>
    </row>
    <row r="149" spans="1:14" s="124" customFormat="1" x14ac:dyDescent="0.25">
      <c r="A149" s="383" t="s">
        <v>1655</v>
      </c>
      <c r="B149" s="398" t="s">
        <v>1656</v>
      </c>
      <c r="C149" s="388"/>
      <c r="D149" s="399"/>
      <c r="E149" s="399"/>
      <c r="F149" s="399"/>
      <c r="G149" s="399"/>
      <c r="H149" s="399"/>
      <c r="I149" s="399"/>
      <c r="J149" s="399"/>
      <c r="K149" s="399"/>
      <c r="L149" s="399"/>
      <c r="M149" s="399"/>
      <c r="N149" s="400"/>
    </row>
    <row r="150" spans="1:14" s="124" customFormat="1" ht="15.75" thickBot="1" x14ac:dyDescent="0.3">
      <c r="A150" s="386"/>
      <c r="B150" s="388"/>
      <c r="C150" s="388"/>
      <c r="D150" s="388"/>
      <c r="E150" s="388"/>
      <c r="F150" s="388"/>
      <c r="G150" s="388"/>
      <c r="H150" s="388"/>
      <c r="I150" s="388"/>
      <c r="J150" s="388"/>
      <c r="K150" s="388"/>
      <c r="L150" s="388"/>
      <c r="M150" s="388"/>
      <c r="N150" s="388"/>
    </row>
    <row r="151" spans="1:14" s="124" customFormat="1" ht="75.75" thickBot="1" x14ac:dyDescent="0.3">
      <c r="A151" s="401"/>
      <c r="B151" s="402"/>
      <c r="C151" s="402"/>
      <c r="D151" s="403" t="s">
        <v>1657</v>
      </c>
      <c r="E151" s="403" t="s">
        <v>1658</v>
      </c>
      <c r="F151" s="403" t="s">
        <v>1659</v>
      </c>
      <c r="G151" s="403" t="s">
        <v>1660</v>
      </c>
      <c r="H151" s="403" t="s">
        <v>1661</v>
      </c>
      <c r="I151" s="403" t="s">
        <v>1662</v>
      </c>
      <c r="J151" s="403" t="s">
        <v>1663</v>
      </c>
      <c r="K151" s="403" t="s">
        <v>1664</v>
      </c>
      <c r="L151" s="403" t="s">
        <v>1665</v>
      </c>
      <c r="M151" s="403" t="s">
        <v>1666</v>
      </c>
      <c r="N151" s="403" t="s">
        <v>102</v>
      </c>
    </row>
    <row r="152" spans="1:14" s="124" customFormat="1" x14ac:dyDescent="0.25">
      <c r="A152" s="386"/>
      <c r="B152" s="404" t="s">
        <v>1667</v>
      </c>
      <c r="C152" s="405" t="s">
        <v>572</v>
      </c>
      <c r="D152" s="406">
        <f>'[2]expo publiques 1'!$I$74</f>
        <v>31924</v>
      </c>
      <c r="E152" s="406"/>
      <c r="F152" s="406">
        <f>'[2]expo publiques 1'!$I$6</f>
        <v>185260</v>
      </c>
      <c r="G152" s="406"/>
      <c r="H152" s="406">
        <f>'[2]expo publiques 1'!$C$9+'[2]expo publiques 1'!$C$8+'[2]expo publiques 1'!$D$8</f>
        <v>8560400</v>
      </c>
      <c r="I152" s="406">
        <f>'[2]expo publiques 1'!$F$8+'[2]expo publiques 1'!$F$9</f>
        <v>479885</v>
      </c>
      <c r="J152" s="406">
        <f>SUM('[2]expo publiques 1'!$C$10:$D$11)</f>
        <v>27138278</v>
      </c>
      <c r="K152" s="406">
        <f>SUM('[2]expo publiques 1'!$F$10:$F$11)</f>
        <v>681446</v>
      </c>
      <c r="L152" s="406">
        <f>SUM('[2]expo publiques 1'!$C$13:$D$15)</f>
        <v>8685692</v>
      </c>
      <c r="M152" s="406">
        <f>'[2]expo publiques 1'!$F$15</f>
        <v>1449</v>
      </c>
      <c r="N152" s="406">
        <f>SUM(D152:M152)</f>
        <v>45764334</v>
      </c>
    </row>
    <row r="153" spans="1:14" s="124" customFormat="1" x14ac:dyDescent="0.25">
      <c r="A153" s="386"/>
      <c r="B153" s="407"/>
      <c r="C153" s="408" t="s">
        <v>574</v>
      </c>
      <c r="D153" s="409"/>
      <c r="E153" s="409"/>
      <c r="F153" s="409"/>
      <c r="G153" s="409"/>
      <c r="H153" s="409">
        <f>'[2]expo publiques 1'!$D$18</f>
        <v>514974</v>
      </c>
      <c r="I153" s="409">
        <v>0</v>
      </c>
      <c r="J153" s="409"/>
      <c r="K153" s="409"/>
      <c r="L153" s="409"/>
      <c r="M153" s="409"/>
      <c r="N153" s="409">
        <f>SUM(D153:M153)</f>
        <v>514974</v>
      </c>
    </row>
    <row r="154" spans="1:14" s="124" customFormat="1" x14ac:dyDescent="0.25">
      <c r="A154" s="386"/>
      <c r="B154" s="407"/>
      <c r="C154" s="408" t="s">
        <v>554</v>
      </c>
      <c r="D154" s="409"/>
      <c r="E154" s="409"/>
      <c r="F154" s="409"/>
      <c r="G154" s="409"/>
      <c r="H154" s="409"/>
      <c r="I154" s="409">
        <f>'[2]expo publiques 1'!$I$21</f>
        <v>191575</v>
      </c>
      <c r="J154" s="409"/>
      <c r="K154" s="409"/>
      <c r="L154" s="409"/>
      <c r="M154" s="409"/>
      <c r="N154" s="409">
        <f t="shared" ref="N154:N162" si="5">SUM(D154:M154)</f>
        <v>191575</v>
      </c>
    </row>
    <row r="155" spans="1:14" s="124" customFormat="1" x14ac:dyDescent="0.25">
      <c r="A155" s="386"/>
      <c r="B155" s="407"/>
      <c r="C155" s="408" t="s">
        <v>556</v>
      </c>
      <c r="D155" s="409"/>
      <c r="E155" s="409"/>
      <c r="F155" s="409"/>
      <c r="G155" s="409"/>
      <c r="H155" s="409">
        <f>'[2]expo publiques 1'!$C$24</f>
        <v>13298</v>
      </c>
      <c r="I155" s="409">
        <f>'[2]expo publiques 1'!$F$24</f>
        <v>34849</v>
      </c>
      <c r="J155" s="409">
        <f>'[2]expo publiques 1'!$D$25</f>
        <v>50000</v>
      </c>
      <c r="K155" s="409"/>
      <c r="L155" s="409">
        <v>60247</v>
      </c>
      <c r="M155" s="409"/>
      <c r="N155" s="409">
        <f t="shared" si="5"/>
        <v>158394</v>
      </c>
    </row>
    <row r="156" spans="1:14" s="124" customFormat="1" x14ac:dyDescent="0.25">
      <c r="A156" s="386"/>
      <c r="B156" s="407"/>
      <c r="C156" s="408" t="s">
        <v>603</v>
      </c>
      <c r="D156" s="409"/>
      <c r="E156" s="409">
        <f>'[2]expo publiques 1'!$D$34</f>
        <v>99973</v>
      </c>
      <c r="F156" s="409"/>
      <c r="G156" s="409"/>
      <c r="H156" s="409">
        <f>'[2]expo publiques 1'!$D$36</f>
        <v>104353</v>
      </c>
      <c r="I156" s="409"/>
      <c r="J156" s="409">
        <f>'[2]expo publiques 1'!$C$35</f>
        <v>156718</v>
      </c>
      <c r="K156" s="409"/>
      <c r="L156" s="409"/>
      <c r="M156" s="409"/>
      <c r="N156" s="409">
        <f t="shared" si="5"/>
        <v>361044</v>
      </c>
    </row>
    <row r="157" spans="1:14" s="124" customFormat="1" x14ac:dyDescent="0.25">
      <c r="A157" s="386"/>
      <c r="B157" s="407"/>
      <c r="C157" s="408" t="s">
        <v>570</v>
      </c>
      <c r="D157" s="409"/>
      <c r="E157" s="409"/>
      <c r="F157" s="409"/>
      <c r="G157" s="409"/>
      <c r="H157" s="409"/>
      <c r="I157" s="409"/>
      <c r="J157" s="410">
        <f>'[2]expo publiques 1'!$C$42</f>
        <v>50</v>
      </c>
      <c r="K157" s="409"/>
      <c r="L157" s="409">
        <v>0</v>
      </c>
      <c r="M157" s="409"/>
      <c r="N157" s="410">
        <f t="shared" si="5"/>
        <v>50</v>
      </c>
    </row>
    <row r="158" spans="1:14" s="124" customFormat="1" x14ac:dyDescent="0.25">
      <c r="A158" s="386"/>
      <c r="B158" s="407"/>
      <c r="C158" s="408" t="s">
        <v>3</v>
      </c>
      <c r="D158" s="409"/>
      <c r="E158" s="409">
        <f>'[2]expo publiques 1'!$I$49</f>
        <v>558404</v>
      </c>
      <c r="F158" s="409"/>
      <c r="G158" s="409"/>
      <c r="H158" s="409">
        <f>'[2]expo publiques 1'!$D$50+'[2]expo publiques 1'!$D$51</f>
        <v>2667978</v>
      </c>
      <c r="I158" s="409"/>
      <c r="J158" s="409">
        <f>'[2]expo publiques 1'!$C$52+'[2]expo publiques 1'!$D$52</f>
        <v>2020511</v>
      </c>
      <c r="K158" s="409"/>
      <c r="L158" s="409"/>
      <c r="M158" s="409"/>
      <c r="N158" s="410">
        <f t="shared" si="5"/>
        <v>5246893</v>
      </c>
    </row>
    <row r="159" spans="1:14" s="124" customFormat="1" x14ac:dyDescent="0.25">
      <c r="A159" s="386"/>
      <c r="B159" s="407"/>
      <c r="C159" s="408" t="s">
        <v>595</v>
      </c>
      <c r="D159" s="409"/>
      <c r="E159" s="409"/>
      <c r="F159" s="409"/>
      <c r="G159" s="409"/>
      <c r="H159" s="409"/>
      <c r="I159" s="409"/>
      <c r="J159" s="409">
        <f>'[2]expo publiques 1'!$C$58</f>
        <v>41494</v>
      </c>
      <c r="K159" s="409"/>
      <c r="L159" s="409">
        <f>'[2]expo publiques 1'!$C$59</f>
        <v>5586</v>
      </c>
      <c r="M159" s="409"/>
      <c r="N159" s="409">
        <f t="shared" si="5"/>
        <v>47080</v>
      </c>
    </row>
    <row r="160" spans="1:14" s="124" customFormat="1" x14ac:dyDescent="0.25">
      <c r="A160" s="386"/>
      <c r="B160" s="407"/>
      <c r="C160" s="408" t="s">
        <v>606</v>
      </c>
      <c r="D160" s="409"/>
      <c r="E160" s="409"/>
      <c r="F160" s="409">
        <f>'[2]expo publiques 1'!$I$62</f>
        <v>341057</v>
      </c>
      <c r="G160" s="409"/>
      <c r="H160" s="409"/>
      <c r="I160" s="409"/>
      <c r="J160" s="406"/>
      <c r="K160" s="409"/>
      <c r="L160" s="409"/>
      <c r="M160" s="409"/>
      <c r="N160" s="409">
        <f>SUM(D160:M160)</f>
        <v>341057</v>
      </c>
    </row>
    <row r="161" spans="1:14" s="124" customFormat="1" x14ac:dyDescent="0.25">
      <c r="A161" s="386"/>
      <c r="B161" s="407"/>
      <c r="C161" s="408" t="s">
        <v>1668</v>
      </c>
      <c r="D161" s="409"/>
      <c r="E161" s="409"/>
      <c r="F161" s="409"/>
      <c r="G161" s="409"/>
      <c r="H161" s="409"/>
      <c r="I161" s="409"/>
      <c r="J161" s="409">
        <f>'[2]expo publiques 1'!$C$65</f>
        <v>18490</v>
      </c>
      <c r="K161" s="409">
        <f>'[2]expo publiques 1'!$F$65</f>
        <v>6424</v>
      </c>
      <c r="L161" s="409"/>
      <c r="M161" s="409"/>
      <c r="N161" s="409">
        <f>SUM(D161:M161)</f>
        <v>24914</v>
      </c>
    </row>
    <row r="162" spans="1:14" s="124" customFormat="1" ht="15.75" thickBot="1" x14ac:dyDescent="0.3">
      <c r="A162" s="386"/>
      <c r="B162" s="407"/>
      <c r="C162" s="411" t="s">
        <v>295</v>
      </c>
      <c r="D162" s="412"/>
      <c r="E162" s="413"/>
      <c r="F162" s="412"/>
      <c r="G162" s="412"/>
      <c r="H162" s="412">
        <f>'[2]expo publiques 1'!$C$68</f>
        <v>293147</v>
      </c>
      <c r="I162" s="412">
        <f>'[2]expo publiques 1'!$F$68</f>
        <v>236846</v>
      </c>
      <c r="J162" s="412">
        <f>'[2]expo publiques 1'!$C$69</f>
        <v>567739</v>
      </c>
      <c r="K162" s="412"/>
      <c r="L162" s="412">
        <f>'[2]expo publiques 1'!$C$70</f>
        <v>90525</v>
      </c>
      <c r="M162" s="412"/>
      <c r="N162" s="414">
        <f t="shared" si="5"/>
        <v>1188257</v>
      </c>
    </row>
    <row r="163" spans="1:14" s="124" customFormat="1" x14ac:dyDescent="0.25">
      <c r="A163" s="386"/>
      <c r="B163" s="404" t="s">
        <v>1669</v>
      </c>
      <c r="C163" s="415" t="s">
        <v>1670</v>
      </c>
      <c r="D163" s="416"/>
      <c r="E163" s="416"/>
      <c r="F163" s="416"/>
      <c r="G163" s="416"/>
      <c r="H163" s="416">
        <f>'[2]expo publiques 1'!$D$39</f>
        <v>251202</v>
      </c>
      <c r="I163" s="416"/>
      <c r="J163" s="416"/>
      <c r="K163" s="416"/>
      <c r="L163" s="416"/>
      <c r="M163" s="416"/>
      <c r="N163" s="416">
        <f>SUM(D163:M163)</f>
        <v>251202</v>
      </c>
    </row>
    <row r="164" spans="1:14" s="124" customFormat="1" ht="15.75" thickBot="1" x14ac:dyDescent="0.3">
      <c r="A164" s="386"/>
      <c r="B164" s="417"/>
      <c r="C164" s="411" t="s">
        <v>12</v>
      </c>
      <c r="D164" s="414"/>
      <c r="E164" s="414"/>
      <c r="F164" s="414"/>
      <c r="G164" s="414"/>
      <c r="H164" s="414">
        <f>'[2]expo publiques 1'!$D$29</f>
        <v>22371</v>
      </c>
      <c r="I164" s="414"/>
      <c r="J164" s="414">
        <f>'[2]expo publiques 1'!$C$30</f>
        <v>171554</v>
      </c>
      <c r="K164" s="414"/>
      <c r="L164" s="414">
        <f>'[2]expo publiques 1'!$C$31</f>
        <v>128676</v>
      </c>
      <c r="M164" s="414"/>
      <c r="N164" s="414">
        <f>SUM(D164:M164)</f>
        <v>322601</v>
      </c>
    </row>
    <row r="165" spans="1:14" s="124" customFormat="1" ht="15.75" thickBot="1" x14ac:dyDescent="0.3">
      <c r="A165" s="386"/>
      <c r="B165" s="418" t="s">
        <v>1671</v>
      </c>
      <c r="C165" s="415" t="s">
        <v>1672</v>
      </c>
      <c r="D165" s="416"/>
      <c r="E165" s="416"/>
      <c r="F165" s="416"/>
      <c r="G165" s="416"/>
      <c r="H165" s="416"/>
      <c r="I165" s="416"/>
      <c r="J165" s="416">
        <f>'[2]expo publiques 1'!$D$55</f>
        <v>25000</v>
      </c>
      <c r="K165" s="416"/>
      <c r="L165" s="416"/>
      <c r="M165" s="416"/>
      <c r="N165" s="416">
        <f>SUM(D165:M165)</f>
        <v>25000</v>
      </c>
    </row>
    <row r="166" spans="1:14" s="124" customFormat="1" ht="15.75" thickBot="1" x14ac:dyDescent="0.3">
      <c r="A166" s="386"/>
      <c r="B166" s="419" t="s">
        <v>102</v>
      </c>
      <c r="C166" s="420"/>
      <c r="D166" s="421">
        <f>+SUM(D152:D165)</f>
        <v>31924</v>
      </c>
      <c r="E166" s="421">
        <f>+SUM(E152:E165)</f>
        <v>658377</v>
      </c>
      <c r="F166" s="421">
        <f>+SUM(F152:F165)</f>
        <v>526317</v>
      </c>
      <c r="G166" s="422" t="s">
        <v>1567</v>
      </c>
      <c r="H166" s="421">
        <f>+SUM(H152:H165)</f>
        <v>12427723</v>
      </c>
      <c r="I166" s="421">
        <f>+SUM(I152:I165)</f>
        <v>943155</v>
      </c>
      <c r="J166" s="421">
        <f t="shared" ref="J166:M166" si="6">+SUM(J152:J165)</f>
        <v>30189834</v>
      </c>
      <c r="K166" s="421">
        <f>+SUM(K152:K165)</f>
        <v>687870</v>
      </c>
      <c r="L166" s="421">
        <f t="shared" si="6"/>
        <v>8970726</v>
      </c>
      <c r="M166" s="421">
        <f t="shared" si="6"/>
        <v>1449</v>
      </c>
      <c r="N166" s="421">
        <f>SUM(N152:N165)</f>
        <v>54437375</v>
      </c>
    </row>
    <row r="167" spans="1:14" s="124" customFormat="1" x14ac:dyDescent="0.25">
      <c r="A167" s="144"/>
      <c r="B167" s="111"/>
      <c r="C167" s="111"/>
      <c r="D167" s="111"/>
      <c r="K167" s="148"/>
    </row>
    <row r="168" spans="1:14" s="124" customFormat="1" x14ac:dyDescent="0.25">
      <c r="A168" s="144"/>
      <c r="B168" s="111"/>
      <c r="C168" s="111"/>
      <c r="D168" s="111"/>
      <c r="K168" s="148"/>
    </row>
    <row r="169" spans="1:14" s="124" customFormat="1" x14ac:dyDescent="0.25">
      <c r="A169" s="144"/>
      <c r="B169" s="111"/>
      <c r="C169" s="111"/>
      <c r="D169" s="111"/>
      <c r="K169" s="148"/>
    </row>
    <row r="170" spans="1:14" s="124" customFormat="1" x14ac:dyDescent="0.25">
      <c r="A170" s="144"/>
      <c r="B170" s="111"/>
      <c r="C170" s="111"/>
      <c r="D170" s="111"/>
      <c r="K170" s="148"/>
    </row>
    <row r="171" spans="1:14" s="124" customFormat="1" x14ac:dyDescent="0.25">
      <c r="A171" s="144"/>
      <c r="B171" s="111"/>
      <c r="C171" s="111"/>
      <c r="D171" s="111"/>
      <c r="K171" s="148"/>
    </row>
    <row r="172" spans="1:14" s="124" customFormat="1" x14ac:dyDescent="0.25">
      <c r="A172" s="144"/>
      <c r="B172" s="111"/>
      <c r="C172" s="111"/>
      <c r="D172" s="111"/>
      <c r="K172" s="148"/>
    </row>
    <row r="173" spans="1:14" s="124" customFormat="1" x14ac:dyDescent="0.25">
      <c r="A173" s="144"/>
      <c r="B173" s="111"/>
      <c r="C173" s="111"/>
      <c r="D173" s="111"/>
      <c r="K173" s="148"/>
    </row>
    <row r="174" spans="1:14" s="124" customFormat="1" x14ac:dyDescent="0.25">
      <c r="A174" s="144"/>
      <c r="B174" s="111"/>
      <c r="C174" s="111"/>
      <c r="D174" s="111"/>
      <c r="K174" s="148"/>
    </row>
    <row r="175" spans="1:14" s="124" customFormat="1" x14ac:dyDescent="0.25">
      <c r="A175" s="144"/>
      <c r="B175" s="111"/>
      <c r="C175" s="111"/>
      <c r="D175" s="111"/>
      <c r="K175" s="148"/>
    </row>
    <row r="176" spans="1:14" s="124" customFormat="1" x14ac:dyDescent="0.25">
      <c r="A176" s="144"/>
      <c r="B176" s="111"/>
      <c r="C176" s="111"/>
      <c r="D176" s="111"/>
      <c r="K176" s="148"/>
    </row>
    <row r="177" spans="1:14" s="124" customFormat="1" x14ac:dyDescent="0.25">
      <c r="A177" s="144"/>
      <c r="B177" s="111"/>
      <c r="C177" s="111"/>
      <c r="D177" s="111"/>
      <c r="K177" s="148"/>
    </row>
    <row r="178" spans="1:14" s="124" customFormat="1" x14ac:dyDescent="0.25">
      <c r="A178" s="144"/>
      <c r="B178" s="111"/>
      <c r="C178" s="111"/>
      <c r="D178" s="111"/>
      <c r="K178" s="148"/>
    </row>
    <row r="179" spans="1:14" s="124" customFormat="1" x14ac:dyDescent="0.25">
      <c r="A179" s="144"/>
      <c r="B179" s="111"/>
      <c r="C179" s="111"/>
      <c r="D179" s="111"/>
      <c r="K179" s="148"/>
    </row>
    <row r="180" spans="1:14" s="124" customFormat="1" x14ac:dyDescent="0.25">
      <c r="A180" s="144"/>
      <c r="B180" s="111"/>
      <c r="C180" s="111"/>
      <c r="D180" s="111"/>
      <c r="K180" s="148"/>
    </row>
    <row r="181" spans="1:14" s="124" customFormat="1" x14ac:dyDescent="0.25">
      <c r="A181" s="125">
        <v>5</v>
      </c>
      <c r="B181" s="126" t="s">
        <v>1673</v>
      </c>
      <c r="C181" s="126"/>
      <c r="D181" s="126"/>
      <c r="E181" s="126"/>
      <c r="F181" s="126"/>
      <c r="G181" s="126"/>
      <c r="H181" s="126"/>
      <c r="I181" s="126"/>
      <c r="J181" s="126"/>
      <c r="K181" s="126"/>
      <c r="L181" s="126"/>
      <c r="M181" s="126"/>
      <c r="N181" s="126"/>
    </row>
    <row r="182" spans="1:14" s="124" customFormat="1" x14ac:dyDescent="0.25">
      <c r="A182" s="144"/>
      <c r="B182" s="111"/>
      <c r="C182" s="111"/>
      <c r="D182" s="111"/>
      <c r="K182" s="148"/>
    </row>
    <row r="183" spans="1:14" s="124" customFormat="1" x14ac:dyDescent="0.25">
      <c r="A183" s="144"/>
      <c r="B183" s="111"/>
      <c r="C183" s="111"/>
      <c r="D183" s="111"/>
      <c r="K183" s="148"/>
    </row>
    <row r="184" spans="1:14" s="124" customFormat="1" x14ac:dyDescent="0.25">
      <c r="A184" s="423" t="s">
        <v>1674</v>
      </c>
      <c r="B184" s="424" t="s">
        <v>1675</v>
      </c>
      <c r="C184" s="425"/>
      <c r="D184" s="425"/>
      <c r="E184" s="425"/>
      <c r="F184" s="425"/>
      <c r="G184" s="425"/>
      <c r="H184" s="425"/>
      <c r="K184" s="148"/>
    </row>
    <row r="185" spans="1:14" s="124" customFormat="1" ht="15.75" thickBot="1" x14ac:dyDescent="0.3">
      <c r="A185" s="426"/>
      <c r="B185" s="427"/>
      <c r="C185" s="428"/>
      <c r="D185" s="428"/>
      <c r="E185" s="428"/>
      <c r="F185" s="428"/>
      <c r="G185" s="428"/>
      <c r="H185" s="428"/>
      <c r="K185" s="148"/>
    </row>
    <row r="186" spans="1:14" s="124" customFormat="1" ht="15.75" thickBot="1" x14ac:dyDescent="0.3">
      <c r="A186" s="426"/>
      <c r="B186" s="428"/>
      <c r="C186" s="428"/>
      <c r="D186" s="429" t="str">
        <f>+C4</f>
        <v>9/30/2016</v>
      </c>
      <c r="E186" s="429" t="s">
        <v>1552</v>
      </c>
      <c r="F186" s="429" t="s">
        <v>1579</v>
      </c>
      <c r="G186" s="429" t="s">
        <v>1676</v>
      </c>
      <c r="H186" s="429" t="s">
        <v>1677</v>
      </c>
      <c r="K186" s="148"/>
    </row>
    <row r="187" spans="1:14" s="124" customFormat="1" x14ac:dyDescent="0.25">
      <c r="A187" s="426"/>
      <c r="B187" s="392" t="s">
        <v>1678</v>
      </c>
      <c r="C187" s="430"/>
      <c r="D187" s="431">
        <f>32380178971.0744-150000000</f>
        <v>32230178971.074402</v>
      </c>
      <c r="E187" s="431">
        <v>34287185971.074429</v>
      </c>
      <c r="F187" s="431">
        <v>32338826673.342812</v>
      </c>
      <c r="G187" s="432">
        <v>33684879327.142815</v>
      </c>
      <c r="H187" s="433">
        <v>34067864325.047695</v>
      </c>
      <c r="K187" s="148"/>
    </row>
    <row r="188" spans="1:14" s="124" customFormat="1" ht="15.75" thickBot="1" x14ac:dyDescent="0.3">
      <c r="A188" s="426"/>
      <c r="B188" s="434" t="s">
        <v>1679</v>
      </c>
      <c r="C188" s="435"/>
      <c r="D188" s="431">
        <v>18824511408.174534</v>
      </c>
      <c r="E188" s="431">
        <v>18547497309.761749</v>
      </c>
      <c r="F188" s="431">
        <v>19240840038.231937</v>
      </c>
      <c r="G188" s="431">
        <v>18531604883.770466</v>
      </c>
      <c r="H188" s="436">
        <v>18727480058.824059</v>
      </c>
      <c r="K188" s="148"/>
    </row>
    <row r="189" spans="1:14" s="124" customFormat="1" ht="15.75" thickBot="1" x14ac:dyDescent="0.3">
      <c r="A189" s="426"/>
      <c r="B189" s="437" t="s">
        <v>1680</v>
      </c>
      <c r="C189" s="438"/>
      <c r="D189" s="439">
        <f>D188+D187</f>
        <v>51054690379.248932</v>
      </c>
      <c r="E189" s="439">
        <v>52834683280.836182</v>
      </c>
      <c r="F189" s="439">
        <v>51579666711.574753</v>
      </c>
      <c r="G189" s="439">
        <v>52216484210.913284</v>
      </c>
      <c r="H189" s="440">
        <v>52795344383.87175</v>
      </c>
      <c r="K189" s="148"/>
    </row>
    <row r="190" spans="1:14" s="124" customFormat="1" ht="15.75" thickBot="1" x14ac:dyDescent="0.3">
      <c r="A190" s="426"/>
      <c r="B190" s="441"/>
      <c r="C190" s="441"/>
      <c r="D190" s="442"/>
      <c r="E190" s="442"/>
      <c r="F190" s="443"/>
      <c r="G190" s="443"/>
      <c r="H190" s="444"/>
      <c r="K190" s="148"/>
    </row>
    <row r="191" spans="1:14" s="124" customFormat="1" x14ac:dyDescent="0.25">
      <c r="A191" s="426"/>
      <c r="B191" s="392" t="s">
        <v>1681</v>
      </c>
      <c r="C191" s="430"/>
      <c r="D191" s="432">
        <v>46754142246.570007</v>
      </c>
      <c r="E191" s="432">
        <v>48506149246.57</v>
      </c>
      <c r="F191" s="432">
        <v>46807237846.959999</v>
      </c>
      <c r="G191" s="432">
        <v>46121347360.5</v>
      </c>
      <c r="H191" s="433">
        <v>45714629513.230003</v>
      </c>
      <c r="K191" s="148"/>
    </row>
    <row r="192" spans="1:14" s="124" customFormat="1" x14ac:dyDescent="0.25">
      <c r="A192" s="426"/>
      <c r="B192" s="434" t="s">
        <v>1682</v>
      </c>
      <c r="C192" s="435"/>
      <c r="D192" s="431">
        <v>1120229281.6974256</v>
      </c>
      <c r="E192" s="431">
        <v>1120229281.6974256</v>
      </c>
      <c r="F192" s="431">
        <v>1120229281.6974256</v>
      </c>
      <c r="G192" s="431">
        <v>1528720762.1674256</v>
      </c>
      <c r="H192" s="436">
        <v>2120836519.77</v>
      </c>
      <c r="K192" s="148"/>
    </row>
    <row r="193" spans="1:11" s="124" customFormat="1" x14ac:dyDescent="0.25">
      <c r="A193" s="426"/>
      <c r="B193" s="434" t="s">
        <v>1683</v>
      </c>
      <c r="C193" s="435"/>
      <c r="D193" s="431">
        <v>940136638.38</v>
      </c>
      <c r="E193" s="431">
        <v>940136638.38</v>
      </c>
      <c r="F193" s="431">
        <v>1208265276.3053846</v>
      </c>
      <c r="G193" s="431">
        <v>1656822117.6053846</v>
      </c>
      <c r="H193" s="436">
        <v>1656822115.5276923</v>
      </c>
      <c r="K193" s="148"/>
    </row>
    <row r="194" spans="1:11" s="124" customFormat="1" x14ac:dyDescent="0.25">
      <c r="A194" s="426"/>
      <c r="B194" s="434" t="s">
        <v>1684</v>
      </c>
      <c r="C194" s="435"/>
      <c r="D194" s="431">
        <v>590546165.27999997</v>
      </c>
      <c r="E194" s="431">
        <v>618615027.55999994</v>
      </c>
      <c r="F194" s="431">
        <v>618615027.55999994</v>
      </c>
      <c r="G194" s="431">
        <v>622861027.55999994</v>
      </c>
      <c r="H194" s="436">
        <v>689142794.42999995</v>
      </c>
      <c r="K194" s="148"/>
    </row>
    <row r="195" spans="1:11" s="124" customFormat="1" x14ac:dyDescent="0.25">
      <c r="A195" s="426"/>
      <c r="B195" s="434" t="s">
        <v>1685</v>
      </c>
      <c r="C195" s="435"/>
      <c r="D195" s="431">
        <v>850880500</v>
      </c>
      <c r="E195" s="431">
        <v>850880500</v>
      </c>
      <c r="F195" s="431">
        <v>993432175</v>
      </c>
      <c r="G195" s="431">
        <v>993432175</v>
      </c>
      <c r="H195" s="436">
        <v>993432175</v>
      </c>
      <c r="K195" s="148"/>
    </row>
    <row r="196" spans="1:11" s="124" customFormat="1" ht="15.75" thickBot="1" x14ac:dyDescent="0.3">
      <c r="A196" s="426"/>
      <c r="B196" s="434" t="s">
        <v>100</v>
      </c>
      <c r="C196" s="435"/>
      <c r="D196" s="431">
        <v>798755547.32153344</v>
      </c>
      <c r="E196" s="431">
        <v>798672586.6287508</v>
      </c>
      <c r="F196" s="431">
        <v>831887104.05193734</v>
      </c>
      <c r="G196" s="431">
        <v>1293300768.0804656</v>
      </c>
      <c r="H196" s="436">
        <v>1620442963.2740741</v>
      </c>
      <c r="K196" s="148"/>
    </row>
    <row r="197" spans="1:11" s="124" customFormat="1" ht="15.75" thickBot="1" x14ac:dyDescent="0.3">
      <c r="A197" s="426"/>
      <c r="B197" s="437" t="s">
        <v>1680</v>
      </c>
      <c r="C197" s="438"/>
      <c r="D197" s="439">
        <f>SUM(D191:D196)</f>
        <v>51054690379.248962</v>
      </c>
      <c r="E197" s="439">
        <v>52834683280.836174</v>
      </c>
      <c r="F197" s="439">
        <v>51579666711.574745</v>
      </c>
      <c r="G197" s="439">
        <v>52216484210.913277</v>
      </c>
      <c r="H197" s="440">
        <v>52795306081.231766</v>
      </c>
      <c r="K197" s="148"/>
    </row>
    <row r="198" spans="1:11" s="124" customFormat="1" ht="15.75" thickBot="1" x14ac:dyDescent="0.3">
      <c r="A198" s="426"/>
      <c r="B198" s="441"/>
      <c r="C198" s="441"/>
      <c r="D198" s="442"/>
      <c r="E198" s="442"/>
      <c r="F198" s="443"/>
      <c r="G198" s="443"/>
      <c r="H198" s="444"/>
      <c r="K198" s="148"/>
    </row>
    <row r="199" spans="1:11" s="124" customFormat="1" x14ac:dyDescent="0.25">
      <c r="A199" s="426"/>
      <c r="B199" s="392" t="s">
        <v>246</v>
      </c>
      <c r="C199" s="430"/>
      <c r="D199" s="432">
        <v>43004676538.844429</v>
      </c>
      <c r="E199" s="432">
        <v>44756683538.844429</v>
      </c>
      <c r="F199" s="432">
        <v>42858875916.112808</v>
      </c>
      <c r="G199" s="433">
        <v>42822450465.912811</v>
      </c>
      <c r="H199" s="433">
        <v>41493520463.817696</v>
      </c>
      <c r="K199" s="148"/>
    </row>
    <row r="200" spans="1:11" s="124" customFormat="1" x14ac:dyDescent="0.25">
      <c r="A200" s="426"/>
      <c r="B200" s="434" t="s">
        <v>248</v>
      </c>
      <c r="C200" s="435"/>
      <c r="D200" s="431">
        <v>1374041181.45</v>
      </c>
      <c r="E200" s="431">
        <v>1374041181.45</v>
      </c>
      <c r="F200" s="431">
        <v>1364041181.45</v>
      </c>
      <c r="G200" s="436">
        <v>1312656181.45</v>
      </c>
      <c r="H200" s="436">
        <v>3710556386.3199997</v>
      </c>
      <c r="K200" s="148"/>
    </row>
    <row r="201" spans="1:11" s="124" customFormat="1" ht="15.75" thickBot="1" x14ac:dyDescent="0.3">
      <c r="A201" s="426"/>
      <c r="B201" s="434" t="s">
        <v>100</v>
      </c>
      <c r="C201" s="435"/>
      <c r="D201" s="431">
        <v>6675972658.9545336</v>
      </c>
      <c r="E201" s="431">
        <v>6703958560.5417509</v>
      </c>
      <c r="F201" s="431">
        <v>7356749614.0119371</v>
      </c>
      <c r="G201" s="436">
        <v>8081377563.5504646</v>
      </c>
      <c r="H201" s="436">
        <v>7591267533.7340593</v>
      </c>
      <c r="K201" s="148"/>
    </row>
    <row r="202" spans="1:11" s="124" customFormat="1" ht="15.75" thickBot="1" x14ac:dyDescent="0.3">
      <c r="A202" s="426"/>
      <c r="B202" s="437" t="s">
        <v>1680</v>
      </c>
      <c r="C202" s="438"/>
      <c r="D202" s="439">
        <f>SUM(D199:D201)</f>
        <v>51054690379.248962</v>
      </c>
      <c r="E202" s="439">
        <v>52834683280.836174</v>
      </c>
      <c r="F202" s="439">
        <v>51579666711.574745</v>
      </c>
      <c r="G202" s="440">
        <v>52216484210.913269</v>
      </c>
      <c r="H202" s="440">
        <v>52795344383.871758</v>
      </c>
      <c r="K202" s="148"/>
    </row>
    <row r="203" spans="1:11" s="124" customFormat="1" x14ac:dyDescent="0.25">
      <c r="A203" s="144"/>
      <c r="B203" s="111"/>
      <c r="C203" s="111"/>
      <c r="D203" s="111"/>
      <c r="K203" s="148"/>
    </row>
    <row r="204" spans="1:11" s="124" customFormat="1" x14ac:dyDescent="0.25">
      <c r="A204" s="144"/>
      <c r="B204" s="111"/>
      <c r="C204" s="111"/>
      <c r="D204" s="111"/>
      <c r="K204" s="148"/>
    </row>
    <row r="205" spans="1:11" s="124" customFormat="1" x14ac:dyDescent="0.25">
      <c r="A205" s="445" t="s">
        <v>1686</v>
      </c>
      <c r="B205" s="446" t="s">
        <v>1687</v>
      </c>
      <c r="C205" s="111"/>
      <c r="D205" s="111"/>
      <c r="K205" s="148"/>
    </row>
    <row r="206" spans="1:11" s="124" customFormat="1" ht="15.75" thickBot="1" x14ac:dyDescent="0.3">
      <c r="A206" s="144"/>
      <c r="B206" s="111"/>
      <c r="C206" s="111"/>
      <c r="D206" s="111"/>
      <c r="K206" s="148"/>
    </row>
    <row r="207" spans="1:11" s="124" customFormat="1" ht="15.75" thickBot="1" x14ac:dyDescent="0.3">
      <c r="A207" s="144"/>
      <c r="B207" s="21"/>
      <c r="C207" s="21"/>
      <c r="D207" s="447" t="str">
        <f>+D186</f>
        <v>9/30/2016</v>
      </c>
      <c r="E207" s="447" t="s">
        <v>1552</v>
      </c>
      <c r="F207" s="447" t="s">
        <v>1579</v>
      </c>
      <c r="G207" s="447" t="s">
        <v>1676</v>
      </c>
      <c r="H207" s="447" t="s">
        <v>1677</v>
      </c>
      <c r="K207" s="148"/>
    </row>
    <row r="208" spans="1:11" s="124" customFormat="1" x14ac:dyDescent="0.25">
      <c r="A208" s="144"/>
      <c r="B208" s="448" t="s">
        <v>1678</v>
      </c>
      <c r="C208" s="449"/>
      <c r="D208" s="450">
        <v>4650000000</v>
      </c>
      <c r="E208" s="450">
        <v>4500000000</v>
      </c>
      <c r="F208" s="450">
        <v>4100000000</v>
      </c>
      <c r="G208" s="451">
        <v>2750</v>
      </c>
      <c r="H208" s="452">
        <v>1500</v>
      </c>
      <c r="K208" s="148"/>
    </row>
    <row r="209" spans="1:17" s="124" customFormat="1" ht="15.75" thickBot="1" x14ac:dyDescent="0.3">
      <c r="A209" s="144"/>
      <c r="B209" s="453" t="s">
        <v>1679</v>
      </c>
      <c r="C209" s="454"/>
      <c r="D209" s="450">
        <v>571000000</v>
      </c>
      <c r="E209" s="450">
        <v>266000000</v>
      </c>
      <c r="F209" s="450">
        <v>2108000000</v>
      </c>
      <c r="G209" s="455">
        <v>1268</v>
      </c>
      <c r="H209" s="456">
        <v>1559</v>
      </c>
      <c r="K209" s="148"/>
    </row>
    <row r="210" spans="1:17" s="124" customFormat="1" ht="15.75" thickBot="1" x14ac:dyDescent="0.3">
      <c r="A210" s="144"/>
      <c r="B210" s="457" t="s">
        <v>1680</v>
      </c>
      <c r="C210" s="458"/>
      <c r="D210" s="459">
        <v>5221000000</v>
      </c>
      <c r="E210" s="459">
        <v>4766000000</v>
      </c>
      <c r="F210" s="459">
        <v>6208000000</v>
      </c>
      <c r="G210" s="460">
        <v>4018</v>
      </c>
      <c r="H210" s="461">
        <v>3059</v>
      </c>
      <c r="K210" s="148"/>
    </row>
    <row r="211" spans="1:17" s="124" customFormat="1" ht="15.75" thickBot="1" x14ac:dyDescent="0.3">
      <c r="A211" s="144"/>
      <c r="B211" s="462"/>
      <c r="C211" s="462"/>
      <c r="D211" s="463"/>
      <c r="E211" s="463"/>
      <c r="F211" s="463"/>
      <c r="G211" s="464"/>
      <c r="H211" s="465"/>
      <c r="K211" s="148"/>
    </row>
    <row r="212" spans="1:17" s="124" customFormat="1" x14ac:dyDescent="0.25">
      <c r="A212" s="144"/>
      <c r="B212" s="448" t="s">
        <v>1681</v>
      </c>
      <c r="C212" s="449"/>
      <c r="D212" s="466">
        <v>5221000000</v>
      </c>
      <c r="E212" s="466">
        <v>4766000000</v>
      </c>
      <c r="F212" s="466">
        <v>6208000000</v>
      </c>
      <c r="G212" s="451">
        <v>4018</v>
      </c>
      <c r="H212" s="452">
        <v>3059</v>
      </c>
      <c r="K212" s="148"/>
    </row>
    <row r="213" spans="1:17" s="124" customFormat="1" x14ac:dyDescent="0.25">
      <c r="A213" s="144"/>
      <c r="B213" s="453" t="s">
        <v>1682</v>
      </c>
      <c r="C213" s="454"/>
      <c r="D213" s="455">
        <v>0</v>
      </c>
      <c r="E213" s="455">
        <v>0</v>
      </c>
      <c r="F213" s="455">
        <v>0</v>
      </c>
      <c r="G213" s="455">
        <v>0</v>
      </c>
      <c r="H213" s="456">
        <v>0</v>
      </c>
      <c r="K213" s="148"/>
    </row>
    <row r="214" spans="1:17" s="124" customFormat="1" x14ac:dyDescent="0.25">
      <c r="A214" s="144"/>
      <c r="B214" s="453" t="s">
        <v>1683</v>
      </c>
      <c r="C214" s="454"/>
      <c r="D214" s="455">
        <v>0</v>
      </c>
      <c r="E214" s="455">
        <v>0</v>
      </c>
      <c r="F214" s="455">
        <v>0</v>
      </c>
      <c r="G214" s="455">
        <v>0</v>
      </c>
      <c r="H214" s="456">
        <v>0</v>
      </c>
      <c r="K214" s="148"/>
    </row>
    <row r="215" spans="1:17" s="124" customFormat="1" x14ac:dyDescent="0.25">
      <c r="A215" s="144"/>
      <c r="B215" s="453" t="s">
        <v>1684</v>
      </c>
      <c r="C215" s="454"/>
      <c r="D215" s="455">
        <v>0</v>
      </c>
      <c r="E215" s="455">
        <v>0</v>
      </c>
      <c r="F215" s="455">
        <v>0</v>
      </c>
      <c r="G215" s="455">
        <v>0</v>
      </c>
      <c r="H215" s="456">
        <v>0</v>
      </c>
      <c r="K215" s="148"/>
    </row>
    <row r="216" spans="1:17" s="124" customFormat="1" x14ac:dyDescent="0.25">
      <c r="A216" s="144"/>
      <c r="B216" s="453" t="s">
        <v>1685</v>
      </c>
      <c r="C216" s="454"/>
      <c r="D216" s="455">
        <v>0</v>
      </c>
      <c r="E216" s="455">
        <v>0</v>
      </c>
      <c r="F216" s="455">
        <v>0</v>
      </c>
      <c r="G216" s="455">
        <v>0</v>
      </c>
      <c r="H216" s="456">
        <v>0</v>
      </c>
      <c r="K216" s="148"/>
    </row>
    <row r="217" spans="1:17" s="124" customFormat="1" ht="15.75" thickBot="1" x14ac:dyDescent="0.3">
      <c r="A217" s="144"/>
      <c r="B217" s="453" t="s">
        <v>100</v>
      </c>
      <c r="C217" s="454"/>
      <c r="D217" s="455">
        <v>0</v>
      </c>
      <c r="E217" s="455">
        <v>0</v>
      </c>
      <c r="F217" s="455">
        <v>0</v>
      </c>
      <c r="G217" s="455">
        <v>0</v>
      </c>
      <c r="H217" s="456">
        <v>0</v>
      </c>
      <c r="K217" s="148"/>
    </row>
    <row r="218" spans="1:17" s="124" customFormat="1" ht="15.75" thickBot="1" x14ac:dyDescent="0.3">
      <c r="A218" s="144"/>
      <c r="B218" s="457" t="s">
        <v>1680</v>
      </c>
      <c r="C218" s="458"/>
      <c r="D218" s="459">
        <f>SUM(D212:D217)</f>
        <v>5221000000</v>
      </c>
      <c r="E218" s="459">
        <v>4766000000</v>
      </c>
      <c r="F218" s="459">
        <v>6208000000</v>
      </c>
      <c r="G218" s="460">
        <v>4018</v>
      </c>
      <c r="H218" s="461">
        <v>3059</v>
      </c>
      <c r="K218" s="148"/>
    </row>
    <row r="219" spans="1:17" s="124" customFormat="1" x14ac:dyDescent="0.25">
      <c r="A219" s="144"/>
      <c r="B219" s="111"/>
      <c r="C219" s="111"/>
      <c r="D219" s="111"/>
      <c r="K219" s="148"/>
    </row>
    <row r="220" spans="1:17" s="124" customFormat="1" x14ac:dyDescent="0.25">
      <c r="A220" s="144"/>
      <c r="B220" s="111"/>
      <c r="C220" s="111"/>
      <c r="D220" s="111"/>
      <c r="K220" s="148"/>
    </row>
    <row r="221" spans="1:17" s="124" customFormat="1" x14ac:dyDescent="0.25">
      <c r="A221" s="144"/>
      <c r="B221" s="111"/>
      <c r="C221" s="111"/>
      <c r="D221" s="111"/>
      <c r="K221" s="148"/>
    </row>
    <row r="222" spans="1:17" s="124" customFormat="1" x14ac:dyDescent="0.25">
      <c r="A222" s="144"/>
      <c r="B222" s="111"/>
      <c r="C222" s="111"/>
      <c r="D222" s="111"/>
      <c r="K222" s="148"/>
    </row>
    <row r="224" spans="1:17" x14ac:dyDescent="0.25">
      <c r="A224" s="128"/>
      <c r="Q224" s="342"/>
    </row>
    <row r="225" spans="4:18" x14ac:dyDescent="0.25">
      <c r="Q225" s="348"/>
      <c r="R225" s="467"/>
    </row>
    <row r="226" spans="4:18" x14ac:dyDescent="0.25">
      <c r="Q226" s="348"/>
      <c r="R226" s="467"/>
    </row>
    <row r="227" spans="4:18" x14ac:dyDescent="0.25">
      <c r="Q227" s="348"/>
      <c r="R227" s="467"/>
    </row>
    <row r="228" spans="4:18" x14ac:dyDescent="0.25">
      <c r="Q228" s="348"/>
      <c r="R228" s="467"/>
    </row>
    <row r="230" spans="4:18" ht="15.75" thickBot="1" x14ac:dyDescent="0.3"/>
    <row r="231" spans="4:18" x14ac:dyDescent="0.25">
      <c r="D231" s="468"/>
    </row>
    <row r="269" spans="2:2" x14ac:dyDescent="0.25">
      <c r="B269" s="469"/>
    </row>
  </sheetData>
  <hyperlinks>
    <hyperlink ref="E12" r:id="rId1"/>
  </hyperlinks>
  <pageMargins left="0.23" right="0.27" top="0.95" bottom="0.49" header="0.4921259845" footer="0.4921259845"/>
  <pageSetup paperSize="8" scale="63" fitToHeight="0" orientation="portrait" verticalDpi="598" r:id="rId2"/>
  <headerFooter alignWithMargins="0"/>
  <rowBreaks count="1" manualBreakCount="1">
    <brk id="68" max="1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A174"/>
  <sheetViews>
    <sheetView zoomScale="80" zoomScaleNormal="80" workbookViewId="0">
      <selection activeCell="A9" sqref="A9"/>
    </sheetView>
  </sheetViews>
  <sheetFormatPr baseColWidth="10" defaultColWidth="9.140625" defaultRowHeight="15" x14ac:dyDescent="0.25"/>
  <cols>
    <col min="1" max="1" width="242" style="2" customWidth="1"/>
    <col min="2" max="16384" width="9.140625" style="2"/>
  </cols>
  <sheetData>
    <row r="1" spans="1:1" ht="31.5" x14ac:dyDescent="0.25">
      <c r="A1" s="23" t="s">
        <v>1376</v>
      </c>
    </row>
    <row r="3" spans="1:1" x14ac:dyDescent="0.25">
      <c r="A3" s="94"/>
    </row>
    <row r="4" spans="1:1" ht="34.5" x14ac:dyDescent="0.25">
      <c r="A4" s="95" t="s">
        <v>1377</v>
      </c>
    </row>
    <row r="5" spans="1:1" ht="34.5" x14ac:dyDescent="0.25">
      <c r="A5" s="95" t="s">
        <v>1378</v>
      </c>
    </row>
    <row r="6" spans="1:1" ht="34.5" x14ac:dyDescent="0.25">
      <c r="A6" s="95" t="s">
        <v>1379</v>
      </c>
    </row>
    <row r="7" spans="1:1" ht="17.25" x14ac:dyDescent="0.25">
      <c r="A7" s="95"/>
    </row>
    <row r="8" spans="1:1" ht="18.75" x14ac:dyDescent="0.25">
      <c r="A8" s="96" t="s">
        <v>1380</v>
      </c>
    </row>
    <row r="9" spans="1:1" ht="34.5" x14ac:dyDescent="0.3">
      <c r="A9" s="482" t="s">
        <v>1543</v>
      </c>
    </row>
    <row r="10" spans="1:1" ht="69" x14ac:dyDescent="0.25">
      <c r="A10" s="98" t="s">
        <v>1381</v>
      </c>
    </row>
    <row r="11" spans="1:1" ht="34.5" x14ac:dyDescent="0.25">
      <c r="A11" s="98" t="s">
        <v>1382</v>
      </c>
    </row>
    <row r="12" spans="1:1" ht="17.25" x14ac:dyDescent="0.25">
      <c r="A12" s="98" t="s">
        <v>1383</v>
      </c>
    </row>
    <row r="13" spans="1:1" ht="17.25" x14ac:dyDescent="0.25">
      <c r="A13" s="98" t="s">
        <v>1384</v>
      </c>
    </row>
    <row r="14" spans="1:1" ht="34.5" x14ac:dyDescent="0.25">
      <c r="A14" s="98" t="s">
        <v>1385</v>
      </c>
    </row>
    <row r="15" spans="1:1" ht="17.25" x14ac:dyDescent="0.25">
      <c r="A15" s="98"/>
    </row>
    <row r="16" spans="1:1" ht="18.75" x14ac:dyDescent="0.25">
      <c r="A16" s="96" t="s">
        <v>1386</v>
      </c>
    </row>
    <row r="17" spans="1:1" ht="17.25" x14ac:dyDescent="0.25">
      <c r="A17" s="99" t="s">
        <v>1387</v>
      </c>
    </row>
    <row r="18" spans="1:1" ht="34.5" x14ac:dyDescent="0.25">
      <c r="A18" s="100" t="s">
        <v>1388</v>
      </c>
    </row>
    <row r="19" spans="1:1" ht="34.5" x14ac:dyDescent="0.25">
      <c r="A19" s="100" t="s">
        <v>1389</v>
      </c>
    </row>
    <row r="20" spans="1:1" ht="51.75" x14ac:dyDescent="0.25">
      <c r="A20" s="100" t="s">
        <v>1390</v>
      </c>
    </row>
    <row r="21" spans="1:1" ht="86.25" x14ac:dyDescent="0.25">
      <c r="A21" s="100" t="s">
        <v>1391</v>
      </c>
    </row>
    <row r="22" spans="1:1" ht="51.75" x14ac:dyDescent="0.25">
      <c r="A22" s="100" t="s">
        <v>1392</v>
      </c>
    </row>
    <row r="23" spans="1:1" ht="34.5" x14ac:dyDescent="0.25">
      <c r="A23" s="100" t="s">
        <v>1393</v>
      </c>
    </row>
    <row r="24" spans="1:1" ht="17.25" x14ac:dyDescent="0.25">
      <c r="A24" s="100" t="s">
        <v>1394</v>
      </c>
    </row>
    <row r="25" spans="1:1" ht="17.25" x14ac:dyDescent="0.25">
      <c r="A25" s="99" t="s">
        <v>1395</v>
      </c>
    </row>
    <row r="26" spans="1:1" ht="51.75" x14ac:dyDescent="0.3">
      <c r="A26" s="101" t="s">
        <v>1396</v>
      </c>
    </row>
    <row r="27" spans="1:1" ht="17.25" x14ac:dyDescent="0.3">
      <c r="A27" s="101" t="s">
        <v>1397</v>
      </c>
    </row>
    <row r="28" spans="1:1" ht="17.25" x14ac:dyDescent="0.25">
      <c r="A28" s="99" t="s">
        <v>1398</v>
      </c>
    </row>
    <row r="29" spans="1:1" ht="34.5" x14ac:dyDescent="0.25">
      <c r="A29" s="100" t="s">
        <v>1399</v>
      </c>
    </row>
    <row r="30" spans="1:1" ht="34.5" x14ac:dyDescent="0.25">
      <c r="A30" s="100" t="s">
        <v>1400</v>
      </c>
    </row>
    <row r="31" spans="1:1" ht="34.5" x14ac:dyDescent="0.25">
      <c r="A31" s="100" t="s">
        <v>1401</v>
      </c>
    </row>
    <row r="32" spans="1:1" ht="34.5" x14ac:dyDescent="0.25">
      <c r="A32" s="100" t="s">
        <v>1402</v>
      </c>
    </row>
    <row r="33" spans="1:1" ht="17.25" x14ac:dyDescent="0.25">
      <c r="A33" s="100"/>
    </row>
    <row r="34" spans="1:1" ht="18.75" x14ac:dyDescent="0.25">
      <c r="A34" s="96" t="s">
        <v>1403</v>
      </c>
    </row>
    <row r="35" spans="1:1" ht="17.25" x14ac:dyDescent="0.25">
      <c r="A35" s="99" t="s">
        <v>1404</v>
      </c>
    </row>
    <row r="36" spans="1:1" ht="34.5" x14ac:dyDescent="0.25">
      <c r="A36" s="100" t="s">
        <v>1405</v>
      </c>
    </row>
    <row r="37" spans="1:1" ht="34.5" x14ac:dyDescent="0.25">
      <c r="A37" s="100" t="s">
        <v>1406</v>
      </c>
    </row>
    <row r="38" spans="1:1" ht="34.5" x14ac:dyDescent="0.25">
      <c r="A38" s="100" t="s">
        <v>1407</v>
      </c>
    </row>
    <row r="39" spans="1:1" ht="17.25" x14ac:dyDescent="0.25">
      <c r="A39" s="100" t="s">
        <v>1408</v>
      </c>
    </row>
    <row r="40" spans="1:1" ht="17.25" x14ac:dyDescent="0.25">
      <c r="A40" s="100" t="s">
        <v>1409</v>
      </c>
    </row>
    <row r="41" spans="1:1" ht="17.25" x14ac:dyDescent="0.25">
      <c r="A41" s="99" t="s">
        <v>1410</v>
      </c>
    </row>
    <row r="42" spans="1:1" ht="17.25" x14ac:dyDescent="0.25">
      <c r="A42" s="100" t="s">
        <v>1411</v>
      </c>
    </row>
    <row r="43" spans="1:1" ht="17.25" x14ac:dyDescent="0.3">
      <c r="A43" s="101" t="s">
        <v>1412</v>
      </c>
    </row>
    <row r="44" spans="1:1" ht="17.25" x14ac:dyDescent="0.25">
      <c r="A44" s="99" t="s">
        <v>1413</v>
      </c>
    </row>
    <row r="45" spans="1:1" ht="34.5" x14ac:dyDescent="0.3">
      <c r="A45" s="101" t="s">
        <v>1414</v>
      </c>
    </row>
    <row r="46" spans="1:1" ht="34.5" x14ac:dyDescent="0.25">
      <c r="A46" s="100" t="s">
        <v>1415</v>
      </c>
    </row>
    <row r="47" spans="1:1" ht="34.5" x14ac:dyDescent="0.25">
      <c r="A47" s="100" t="s">
        <v>1416</v>
      </c>
    </row>
    <row r="48" spans="1:1" ht="17.25" x14ac:dyDescent="0.25">
      <c r="A48" s="100" t="s">
        <v>1417</v>
      </c>
    </row>
    <row r="49" spans="1:1" ht="17.25" x14ac:dyDescent="0.3">
      <c r="A49" s="101" t="s">
        <v>1418</v>
      </c>
    </row>
    <row r="50" spans="1:1" ht="17.25" x14ac:dyDescent="0.25">
      <c r="A50" s="99" t="s">
        <v>1419</v>
      </c>
    </row>
    <row r="51" spans="1:1" ht="34.5" x14ac:dyDescent="0.3">
      <c r="A51" s="101" t="s">
        <v>1420</v>
      </c>
    </row>
    <row r="52" spans="1:1" ht="17.25" x14ac:dyDescent="0.25">
      <c r="A52" s="100" t="s">
        <v>1421</v>
      </c>
    </row>
    <row r="53" spans="1:1" ht="34.5" x14ac:dyDescent="0.3">
      <c r="A53" s="101" t="s">
        <v>1422</v>
      </c>
    </row>
    <row r="54" spans="1:1" ht="17.25" x14ac:dyDescent="0.25">
      <c r="A54" s="99" t="s">
        <v>1423</v>
      </c>
    </row>
    <row r="55" spans="1:1" ht="17.25" x14ac:dyDescent="0.3">
      <c r="A55" s="101" t="s">
        <v>1424</v>
      </c>
    </row>
    <row r="56" spans="1:1" ht="34.5" x14ac:dyDescent="0.25">
      <c r="A56" s="100" t="s">
        <v>1425</v>
      </c>
    </row>
    <row r="57" spans="1:1" ht="17.25" x14ac:dyDescent="0.25">
      <c r="A57" s="100" t="s">
        <v>1426</v>
      </c>
    </row>
    <row r="58" spans="1:1" ht="17.25" x14ac:dyDescent="0.25">
      <c r="A58" s="100" t="s">
        <v>1427</v>
      </c>
    </row>
    <row r="59" spans="1:1" ht="17.25" x14ac:dyDescent="0.25">
      <c r="A59" s="99" t="s">
        <v>1428</v>
      </c>
    </row>
    <row r="60" spans="1:1" ht="17.25" x14ac:dyDescent="0.25">
      <c r="A60" s="100" t="s">
        <v>1429</v>
      </c>
    </row>
    <row r="61" spans="1:1" ht="17.25" x14ac:dyDescent="0.25">
      <c r="A61" s="102"/>
    </row>
    <row r="62" spans="1:1" ht="18.75" x14ac:dyDescent="0.25">
      <c r="A62" s="96" t="s">
        <v>1430</v>
      </c>
    </row>
    <row r="63" spans="1:1" ht="17.25" x14ac:dyDescent="0.25">
      <c r="A63" s="99" t="s">
        <v>1431</v>
      </c>
    </row>
    <row r="64" spans="1:1" ht="34.5" x14ac:dyDescent="0.25">
      <c r="A64" s="100" t="s">
        <v>1432</v>
      </c>
    </row>
    <row r="65" spans="1:1" ht="17.25" x14ac:dyDescent="0.25">
      <c r="A65" s="100" t="s">
        <v>1433</v>
      </c>
    </row>
    <row r="66" spans="1:1" ht="34.5" x14ac:dyDescent="0.25">
      <c r="A66" s="98" t="s">
        <v>1434</v>
      </c>
    </row>
    <row r="67" spans="1:1" ht="34.5" x14ac:dyDescent="0.25">
      <c r="A67" s="98" t="s">
        <v>1435</v>
      </c>
    </row>
    <row r="68" spans="1:1" ht="34.5" x14ac:dyDescent="0.25">
      <c r="A68" s="98" t="s">
        <v>1436</v>
      </c>
    </row>
    <row r="69" spans="1:1" ht="17.25" x14ac:dyDescent="0.25">
      <c r="A69" s="103" t="s">
        <v>1437</v>
      </c>
    </row>
    <row r="70" spans="1:1" ht="51.75" x14ac:dyDescent="0.25">
      <c r="A70" s="98" t="s">
        <v>1438</v>
      </c>
    </row>
    <row r="71" spans="1:1" ht="17.25" x14ac:dyDescent="0.25">
      <c r="A71" s="98" t="s">
        <v>1439</v>
      </c>
    </row>
    <row r="72" spans="1:1" ht="17.25" x14ac:dyDescent="0.25">
      <c r="A72" s="103" t="s">
        <v>1440</v>
      </c>
    </row>
    <row r="73" spans="1:1" ht="17.25" x14ac:dyDescent="0.25">
      <c r="A73" s="98" t="s">
        <v>1441</v>
      </c>
    </row>
    <row r="74" spans="1:1" ht="17.25" x14ac:dyDescent="0.25">
      <c r="A74" s="103" t="s">
        <v>1442</v>
      </c>
    </row>
    <row r="75" spans="1:1" ht="34.5" x14ac:dyDescent="0.25">
      <c r="A75" s="98" t="s">
        <v>1443</v>
      </c>
    </row>
    <row r="76" spans="1:1" ht="17.25" x14ac:dyDescent="0.25">
      <c r="A76" s="98" t="s">
        <v>1444</v>
      </c>
    </row>
    <row r="77" spans="1:1" ht="51.75" x14ac:dyDescent="0.25">
      <c r="A77" s="98" t="s">
        <v>1445</v>
      </c>
    </row>
    <row r="78" spans="1:1" ht="17.25" x14ac:dyDescent="0.25">
      <c r="A78" s="103" t="s">
        <v>1446</v>
      </c>
    </row>
    <row r="79" spans="1:1" ht="17.25" x14ac:dyDescent="0.3">
      <c r="A79" s="97" t="s">
        <v>1447</v>
      </c>
    </row>
    <row r="80" spans="1:1" ht="17.25" x14ac:dyDescent="0.25">
      <c r="A80" s="103" t="s">
        <v>1448</v>
      </c>
    </row>
    <row r="81" spans="1:1" ht="34.5" x14ac:dyDescent="0.25">
      <c r="A81" s="98" t="s">
        <v>1449</v>
      </c>
    </row>
    <row r="82" spans="1:1" ht="34.5" x14ac:dyDescent="0.25">
      <c r="A82" s="98" t="s">
        <v>1450</v>
      </c>
    </row>
    <row r="83" spans="1:1" ht="34.5" x14ac:dyDescent="0.25">
      <c r="A83" s="98" t="s">
        <v>1451</v>
      </c>
    </row>
    <row r="84" spans="1:1" ht="34.5" x14ac:dyDescent="0.25">
      <c r="A84" s="98" t="s">
        <v>1452</v>
      </c>
    </row>
    <row r="85" spans="1:1" ht="34.5" x14ac:dyDescent="0.25">
      <c r="A85" s="98" t="s">
        <v>1453</v>
      </c>
    </row>
    <row r="86" spans="1:1" ht="17.25" x14ac:dyDescent="0.25">
      <c r="A86" s="103" t="s">
        <v>1454</v>
      </c>
    </row>
    <row r="87" spans="1:1" ht="17.25" x14ac:dyDescent="0.25">
      <c r="A87" s="98" t="s">
        <v>1455</v>
      </c>
    </row>
    <row r="88" spans="1:1" ht="34.5" x14ac:dyDescent="0.25">
      <c r="A88" s="98" t="s">
        <v>1456</v>
      </c>
    </row>
    <row r="89" spans="1:1" ht="17.25" x14ac:dyDescent="0.25">
      <c r="A89" s="103" t="s">
        <v>1457</v>
      </c>
    </row>
    <row r="90" spans="1:1" ht="34.5" x14ac:dyDescent="0.25">
      <c r="A90" s="98" t="s">
        <v>1458</v>
      </c>
    </row>
    <row r="91" spans="1:1" ht="17.25" x14ac:dyDescent="0.25">
      <c r="A91" s="103" t="s">
        <v>1459</v>
      </c>
    </row>
    <row r="92" spans="1:1" ht="17.25" x14ac:dyDescent="0.3">
      <c r="A92" s="97" t="s">
        <v>1460</v>
      </c>
    </row>
    <row r="93" spans="1:1" ht="17.25" x14ac:dyDescent="0.25">
      <c r="A93" s="98" t="s">
        <v>1461</v>
      </c>
    </row>
    <row r="94" spans="1:1" ht="17.25" x14ac:dyDescent="0.25">
      <c r="A94" s="98"/>
    </row>
    <row r="95" spans="1:1" ht="18.75" x14ac:dyDescent="0.25">
      <c r="A95" s="96" t="s">
        <v>1462</v>
      </c>
    </row>
    <row r="96" spans="1:1" ht="34.5" x14ac:dyDescent="0.3">
      <c r="A96" s="97" t="s">
        <v>1463</v>
      </c>
    </row>
    <row r="97" spans="1:1" ht="17.25" x14ac:dyDescent="0.3">
      <c r="A97" s="97" t="s">
        <v>1464</v>
      </c>
    </row>
    <row r="98" spans="1:1" ht="17.25" x14ac:dyDescent="0.25">
      <c r="A98" s="103" t="s">
        <v>1465</v>
      </c>
    </row>
    <row r="99" spans="1:1" ht="17.25" x14ac:dyDescent="0.25">
      <c r="A99" s="95" t="s">
        <v>1466</v>
      </c>
    </row>
    <row r="100" spans="1:1" ht="17.25" x14ac:dyDescent="0.25">
      <c r="A100" s="98" t="s">
        <v>1467</v>
      </c>
    </row>
    <row r="101" spans="1:1" ht="17.25" x14ac:dyDescent="0.25">
      <c r="A101" s="98" t="s">
        <v>1468</v>
      </c>
    </row>
    <row r="102" spans="1:1" ht="17.25" x14ac:dyDescent="0.25">
      <c r="A102" s="98" t="s">
        <v>1469</v>
      </c>
    </row>
    <row r="103" spans="1:1" ht="17.25" x14ac:dyDescent="0.25">
      <c r="A103" s="98" t="s">
        <v>1470</v>
      </c>
    </row>
    <row r="104" spans="1:1" ht="34.5" x14ac:dyDescent="0.25">
      <c r="A104" s="98" t="s">
        <v>1471</v>
      </c>
    </row>
    <row r="105" spans="1:1" ht="17.25" x14ac:dyDescent="0.25">
      <c r="A105" s="95" t="s">
        <v>1472</v>
      </c>
    </row>
    <row r="106" spans="1:1" ht="17.25" x14ac:dyDescent="0.25">
      <c r="A106" s="98" t="s">
        <v>1473</v>
      </c>
    </row>
    <row r="107" spans="1:1" ht="17.25" x14ac:dyDescent="0.25">
      <c r="A107" s="98" t="s">
        <v>1474</v>
      </c>
    </row>
    <row r="108" spans="1:1" ht="17.25" x14ac:dyDescent="0.25">
      <c r="A108" s="98" t="s">
        <v>1475</v>
      </c>
    </row>
    <row r="109" spans="1:1" ht="17.25" x14ac:dyDescent="0.25">
      <c r="A109" s="98" t="s">
        <v>1476</v>
      </c>
    </row>
    <row r="110" spans="1:1" ht="17.25" x14ac:dyDescent="0.25">
      <c r="A110" s="98" t="s">
        <v>1477</v>
      </c>
    </row>
    <row r="111" spans="1:1" ht="17.25" x14ac:dyDescent="0.25">
      <c r="A111" s="98" t="s">
        <v>1478</v>
      </c>
    </row>
    <row r="112" spans="1:1" ht="17.25" x14ac:dyDescent="0.25">
      <c r="A112" s="103" t="s">
        <v>1479</v>
      </c>
    </row>
    <row r="113" spans="1:1" ht="17.25" x14ac:dyDescent="0.25">
      <c r="A113" s="98" t="s">
        <v>1480</v>
      </c>
    </row>
    <row r="114" spans="1:1" ht="17.25" x14ac:dyDescent="0.25">
      <c r="A114" s="95" t="s">
        <v>1481</v>
      </c>
    </row>
    <row r="115" spans="1:1" ht="17.25" x14ac:dyDescent="0.25">
      <c r="A115" s="98" t="s">
        <v>1482</v>
      </c>
    </row>
    <row r="116" spans="1:1" ht="17.25" x14ac:dyDescent="0.25">
      <c r="A116" s="98" t="s">
        <v>1483</v>
      </c>
    </row>
    <row r="117" spans="1:1" ht="17.25" x14ac:dyDescent="0.25">
      <c r="A117" s="95" t="s">
        <v>1484</v>
      </c>
    </row>
    <row r="118" spans="1:1" ht="17.25" x14ac:dyDescent="0.25">
      <c r="A118" s="98" t="s">
        <v>1485</v>
      </c>
    </row>
    <row r="119" spans="1:1" ht="17.25" x14ac:dyDescent="0.25">
      <c r="A119" s="98" t="s">
        <v>1486</v>
      </c>
    </row>
    <row r="120" spans="1:1" ht="17.25" x14ac:dyDescent="0.25">
      <c r="A120" s="98" t="s">
        <v>1487</v>
      </c>
    </row>
    <row r="121" spans="1:1" ht="17.25" x14ac:dyDescent="0.25">
      <c r="A121" s="103" t="s">
        <v>1488</v>
      </c>
    </row>
    <row r="122" spans="1:1" ht="17.25" x14ac:dyDescent="0.25">
      <c r="A122" s="95" t="s">
        <v>1489</v>
      </c>
    </row>
    <row r="123" spans="1:1" ht="17.25" x14ac:dyDescent="0.25">
      <c r="A123" s="95" t="s">
        <v>1490</v>
      </c>
    </row>
    <row r="124" spans="1:1" ht="17.25" x14ac:dyDescent="0.25">
      <c r="A124" s="98" t="s">
        <v>1491</v>
      </c>
    </row>
    <row r="125" spans="1:1" ht="17.25" x14ac:dyDescent="0.25">
      <c r="A125" s="98" t="s">
        <v>1492</v>
      </c>
    </row>
    <row r="126" spans="1:1" ht="17.25" x14ac:dyDescent="0.25">
      <c r="A126" s="98" t="s">
        <v>1493</v>
      </c>
    </row>
    <row r="127" spans="1:1" ht="17.25" x14ac:dyDescent="0.25">
      <c r="A127" s="98" t="s">
        <v>1494</v>
      </c>
    </row>
    <row r="128" spans="1:1" ht="17.25" x14ac:dyDescent="0.25">
      <c r="A128" s="98" t="s">
        <v>1495</v>
      </c>
    </row>
    <row r="129" spans="1:1" ht="17.25" x14ac:dyDescent="0.25">
      <c r="A129" s="103" t="s">
        <v>1496</v>
      </c>
    </row>
    <row r="130" spans="1:1" ht="34.5" x14ac:dyDescent="0.25">
      <c r="A130" s="98" t="s">
        <v>1497</v>
      </c>
    </row>
    <row r="131" spans="1:1" ht="69" x14ac:dyDescent="0.25">
      <c r="A131" s="98" t="s">
        <v>1498</v>
      </c>
    </row>
    <row r="132" spans="1:1" ht="34.5" x14ac:dyDescent="0.25">
      <c r="A132" s="98" t="s">
        <v>1499</v>
      </c>
    </row>
    <row r="133" spans="1:1" ht="17.25" x14ac:dyDescent="0.25">
      <c r="A133" s="103" t="s">
        <v>1500</v>
      </c>
    </row>
    <row r="134" spans="1:1" ht="34.5" x14ac:dyDescent="0.25">
      <c r="A134" s="95" t="s">
        <v>1501</v>
      </c>
    </row>
    <row r="135" spans="1:1" ht="17.25" x14ac:dyDescent="0.25">
      <c r="A135" s="95"/>
    </row>
    <row r="136" spans="1:1" ht="18.75" x14ac:dyDescent="0.25">
      <c r="A136" s="96" t="s">
        <v>1502</v>
      </c>
    </row>
    <row r="137" spans="1:1" ht="17.25" x14ac:dyDescent="0.25">
      <c r="A137" s="98" t="s">
        <v>1503</v>
      </c>
    </row>
    <row r="138" spans="1:1" ht="34.5" x14ac:dyDescent="0.25">
      <c r="A138" s="100" t="s">
        <v>1504</v>
      </c>
    </row>
    <row r="139" spans="1:1" ht="34.5" x14ac:dyDescent="0.25">
      <c r="A139" s="100" t="s">
        <v>1505</v>
      </c>
    </row>
    <row r="140" spans="1:1" ht="17.25" x14ac:dyDescent="0.25">
      <c r="A140" s="99" t="s">
        <v>1506</v>
      </c>
    </row>
    <row r="141" spans="1:1" ht="17.25" x14ac:dyDescent="0.25">
      <c r="A141" s="104" t="s">
        <v>1507</v>
      </c>
    </row>
    <row r="142" spans="1:1" ht="34.5" x14ac:dyDescent="0.3">
      <c r="A142" s="101" t="s">
        <v>1508</v>
      </c>
    </row>
    <row r="143" spans="1:1" ht="17.25" x14ac:dyDescent="0.25">
      <c r="A143" s="100" t="s">
        <v>1509</v>
      </c>
    </row>
    <row r="144" spans="1:1" ht="17.25" x14ac:dyDescent="0.25">
      <c r="A144" s="100" t="s">
        <v>1510</v>
      </c>
    </row>
    <row r="145" spans="1:1" ht="17.25" x14ac:dyDescent="0.25">
      <c r="A145" s="104" t="s">
        <v>1511</v>
      </c>
    </row>
    <row r="146" spans="1:1" ht="17.25" x14ac:dyDescent="0.25">
      <c r="A146" s="99" t="s">
        <v>1512</v>
      </c>
    </row>
    <row r="147" spans="1:1" ht="17.25" x14ac:dyDescent="0.25">
      <c r="A147" s="104" t="s">
        <v>1513</v>
      </c>
    </row>
    <row r="148" spans="1:1" ht="17.25" x14ac:dyDescent="0.25">
      <c r="A148" s="100" t="s">
        <v>1514</v>
      </c>
    </row>
    <row r="149" spans="1:1" ht="17.25" x14ac:dyDescent="0.25">
      <c r="A149" s="100" t="s">
        <v>1515</v>
      </c>
    </row>
    <row r="150" spans="1:1" ht="17.25" x14ac:dyDescent="0.25">
      <c r="A150" s="100" t="s">
        <v>1516</v>
      </c>
    </row>
    <row r="151" spans="1:1" ht="34.5" x14ac:dyDescent="0.25">
      <c r="A151" s="104" t="s">
        <v>1517</v>
      </c>
    </row>
    <row r="152" spans="1:1" ht="17.25" x14ac:dyDescent="0.25">
      <c r="A152" s="99" t="s">
        <v>1518</v>
      </c>
    </row>
    <row r="153" spans="1:1" ht="17.25" x14ac:dyDescent="0.25">
      <c r="A153" s="100" t="s">
        <v>1519</v>
      </c>
    </row>
    <row r="154" spans="1:1" ht="17.25" x14ac:dyDescent="0.25">
      <c r="A154" s="100" t="s">
        <v>1520</v>
      </c>
    </row>
    <row r="155" spans="1:1" ht="17.25" x14ac:dyDescent="0.25">
      <c r="A155" s="100" t="s">
        <v>1521</v>
      </c>
    </row>
    <row r="156" spans="1:1" ht="17.25" x14ac:dyDescent="0.25">
      <c r="A156" s="100" t="s">
        <v>1522</v>
      </c>
    </row>
    <row r="157" spans="1:1" ht="34.5" x14ac:dyDescent="0.25">
      <c r="A157" s="100" t="s">
        <v>1523</v>
      </c>
    </row>
    <row r="158" spans="1:1" ht="34.5" x14ac:dyDescent="0.25">
      <c r="A158" s="100" t="s">
        <v>1524</v>
      </c>
    </row>
    <row r="159" spans="1:1" ht="17.25" x14ac:dyDescent="0.25">
      <c r="A159" s="99" t="s">
        <v>1525</v>
      </c>
    </row>
    <row r="160" spans="1:1" ht="34.5" x14ac:dyDescent="0.25">
      <c r="A160" s="100" t="s">
        <v>1526</v>
      </c>
    </row>
    <row r="161" spans="1:1" ht="34.5" x14ac:dyDescent="0.25">
      <c r="A161" s="100" t="s">
        <v>1527</v>
      </c>
    </row>
    <row r="162" spans="1:1" ht="17.25" x14ac:dyDescent="0.25">
      <c r="A162" s="100" t="s">
        <v>1528</v>
      </c>
    </row>
    <row r="163" spans="1:1" ht="17.25" x14ac:dyDescent="0.25">
      <c r="A163" s="99" t="s">
        <v>1529</v>
      </c>
    </row>
    <row r="164" spans="1:1" ht="34.5" x14ac:dyDescent="0.3">
      <c r="A164" s="481" t="s">
        <v>1544</v>
      </c>
    </row>
    <row r="165" spans="1:1" ht="34.5" x14ac:dyDescent="0.25">
      <c r="A165" s="100" t="s">
        <v>1530</v>
      </c>
    </row>
    <row r="166" spans="1:1" ht="17.25" x14ac:dyDescent="0.25">
      <c r="A166" s="99" t="s">
        <v>1531</v>
      </c>
    </row>
    <row r="167" spans="1:1" ht="17.25" x14ac:dyDescent="0.25">
      <c r="A167" s="100" t="s">
        <v>1532</v>
      </c>
    </row>
    <row r="168" spans="1:1" ht="17.25" x14ac:dyDescent="0.25">
      <c r="A168" s="99" t="s">
        <v>1533</v>
      </c>
    </row>
    <row r="169" spans="1:1" ht="17.25" x14ac:dyDescent="0.3">
      <c r="A169" s="101" t="s">
        <v>1534</v>
      </c>
    </row>
    <row r="170" spans="1:1" ht="17.25" x14ac:dyDescent="0.3">
      <c r="A170" s="101"/>
    </row>
    <row r="171" spans="1:1" ht="17.25" x14ac:dyDescent="0.3">
      <c r="A171" s="101"/>
    </row>
    <row r="172" spans="1:1" ht="17.25" x14ac:dyDescent="0.3">
      <c r="A172" s="101"/>
    </row>
    <row r="173" spans="1:1" ht="17.25" x14ac:dyDescent="0.3">
      <c r="A173" s="101"/>
    </row>
    <row r="174" spans="1:1" ht="17.25" x14ac:dyDescent="0.3">
      <c r="A174" s="101"/>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80" zoomScaleNormal="80" workbookViewId="0"/>
  </sheetViews>
  <sheetFormatPr baseColWidth="10" defaultColWidth="9.14062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80" zoomScaleNormal="80" workbookViewId="0"/>
  </sheetViews>
  <sheetFormatPr baseColWidth="10" defaultColWidth="9.14062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10</vt:i4>
      </vt:variant>
      <vt:variant>
        <vt:lpstr>Plages nommées</vt:lpstr>
      </vt:variant>
      <vt:variant>
        <vt:i4>11</vt:i4>
      </vt:variant>
    </vt:vector>
  </HeadingPairs>
  <TitlesOfParts>
    <vt:vector size="21" baseType="lpstr">
      <vt:lpstr>Introduction</vt:lpstr>
      <vt:lpstr>A. HTT General</vt:lpstr>
      <vt:lpstr>B1. HTT Mortgage Assets</vt:lpstr>
      <vt:lpstr>B2. HTT Public Sector Assets</vt:lpstr>
      <vt:lpstr>B3. HTT Shipping Assets</vt:lpstr>
      <vt:lpstr>C. HTT Harmonised Glossary</vt:lpstr>
      <vt:lpstr>Additional French information</vt:lpstr>
      <vt:lpstr>Disclaimer</vt:lpstr>
      <vt:lpstr>E.g. General</vt:lpstr>
      <vt:lpstr>E.g. Other</vt:lpstr>
      <vt:lpstr>Disclaimer!general_tc</vt:lpstr>
      <vt:lpstr>Disclaimer!Impression_des_titres</vt:lpstr>
      <vt:lpstr>Disclaimer!privacy_policy</vt:lpstr>
      <vt:lpstr>'A. HTT General'!Zone_d_impression</vt:lpstr>
      <vt:lpstr>'Additional French information'!Zone_d_impression</vt:lpstr>
      <vt:lpstr>'B1. HTT Mortgage Assets'!Zone_d_impression</vt:lpstr>
      <vt:lpstr>'B2. HTT Public Sector Assets'!Zone_d_impression</vt:lpstr>
      <vt:lpstr>'B3. HTT Shipping Assets'!Zone_d_impression</vt:lpstr>
      <vt:lpstr>'C. HTT Harmonised Glossary'!Zone_d_impression</vt:lpstr>
      <vt:lpstr>Disclaimer!Zone_d_impression</vt:lpstr>
      <vt:lpstr>Introduction!Zone_d_impression</vt:lpstr>
    </vt:vector>
  </TitlesOfParts>
  <Company>European Mortgage Federation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ZAROIL DZ Driss (SFIL)</cp:lastModifiedBy>
  <cp:lastPrinted>2016-05-20T08:25:54Z</cp:lastPrinted>
  <dcterms:created xsi:type="dcterms:W3CDTF">2016-04-21T08:07:20Z</dcterms:created>
  <dcterms:modified xsi:type="dcterms:W3CDTF">2016-11-14T11:08:34Z</dcterms:modified>
</cp:coreProperties>
</file>